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https://d.docs.live.net/ee2ce4a8c2d4ca43/לקוחות/מוסד הטכניון - הפקולטה להנדסה ביו-רפואית/אתר הפקולטה/סילבוסים/פרסום_טפסי_גמר_באתר_הפקולטה/"/>
    </mc:Choice>
  </mc:AlternateContent>
  <xr:revisionPtr revIDLastSave="0" documentId="8_{B54A08EC-401C-4C11-B49C-BB7FF9CC3541}" xr6:coauthVersionLast="47" xr6:coauthVersionMax="47" xr10:uidLastSave="{00000000-0000-0000-0000-000000000000}"/>
  <bookViews>
    <workbookView xWindow="-25065" yWindow="4470" windowWidth="17280" windowHeight="9420" xr2:uid="{00000000-000D-0000-FFFF-FFFF00000000}"/>
  </bookViews>
  <sheets>
    <sheet name="גמר תשפ פיזיקה 331" sheetId="1" r:id="rId1"/>
    <sheet name="גליון עזר" sheetId="2" state="hidden" r:id="rId2"/>
  </sheets>
  <definedNames>
    <definedName name="_xlnm._FilterDatabase" localSheetId="0" hidden="1">'גמר תשפ פיזיקה 331'!$A$4:$H$4</definedName>
    <definedName name="_xlnm.Print_Area" localSheetId="0">'גמר תשפ פיזיקה 331'!$A$1:$Q$94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6" i="1" l="1"/>
  <c r="P5" i="1"/>
  <c r="O8" i="1"/>
  <c r="O7" i="1"/>
  <c r="O6" i="1"/>
  <c r="O5" i="1"/>
  <c r="G75" i="1"/>
  <c r="D49" i="1" l="1"/>
  <c r="C93" i="1" l="1"/>
  <c r="G93" i="1"/>
  <c r="C76" i="1"/>
  <c r="C61" i="1"/>
  <c r="J54" i="1" s="1"/>
  <c r="G76" i="1"/>
  <c r="J59" i="1" s="1"/>
  <c r="E93" i="1" l="1"/>
  <c r="A93" i="1"/>
  <c r="C49" i="1" l="1"/>
  <c r="A61" i="1"/>
  <c r="E76" i="1"/>
  <c r="A76" i="1"/>
  <c r="G49" i="1"/>
  <c r="M8" i="1"/>
  <c r="P7" i="1" l="1"/>
  <c r="H49" i="1"/>
  <c r="J49" i="1" s="1"/>
  <c r="P8" i="1" l="1"/>
  <c r="N5" i="1"/>
  <c r="N8" i="1" l="1"/>
</calcChain>
</file>

<file path=xl/sharedStrings.xml><?xml version="1.0" encoding="utf-8"?>
<sst xmlns="http://schemas.openxmlformats.org/spreadsheetml/2006/main" count="164" uniqueCount="138">
  <si>
    <t>גמר לימודים מתקבלי תש"פ (2019-2020) - מסלול פיזיקה</t>
  </si>
  <si>
    <t>בטיחות במעבדות חשמל</t>
  </si>
  <si>
    <t>אלגברה 1מ'</t>
  </si>
  <si>
    <t xml:space="preserve">אינפי 1מ' </t>
  </si>
  <si>
    <t>פיזיקה 1פ'</t>
  </si>
  <si>
    <t xml:space="preserve">כימיה כללית </t>
  </si>
  <si>
    <t xml:space="preserve">ביולוגיה 1 </t>
  </si>
  <si>
    <t>חדו"א 2ת'</t>
  </si>
  <si>
    <t>מד"ר ואינפי 2ח'</t>
  </si>
  <si>
    <t>מעבדה בפיזיקה 1ח'</t>
  </si>
  <si>
    <t>פיזיקה 2פ'</t>
  </si>
  <si>
    <t>כימיה אורגנית 1ב'</t>
  </si>
  <si>
    <t xml:space="preserve">שפת פייתון </t>
  </si>
  <si>
    <t xml:space="preserve">אנגלית מתקדמים ב' </t>
  </si>
  <si>
    <t>מעגלים חשמליים</t>
  </si>
  <si>
    <t xml:space="preserve">פונקציות מרוכבות </t>
  </si>
  <si>
    <t xml:space="preserve">מד"ח וטורי פוריה </t>
  </si>
  <si>
    <t>מעבדה לפיזיקה 2מח'</t>
  </si>
  <si>
    <t>גלים</t>
  </si>
  <si>
    <t>מכניקה אנליטית</t>
  </si>
  <si>
    <t xml:space="preserve">ביוכימיה ואנזימולוגיה </t>
  </si>
  <si>
    <t>מבוא לאנטומיה</t>
  </si>
  <si>
    <t>אותות ומערכות</t>
  </si>
  <si>
    <t>הסתברות ח'</t>
  </si>
  <si>
    <t>מעבדה לפיזיקה 3</t>
  </si>
  <si>
    <t>פיזיקה קוונטית 1</t>
  </si>
  <si>
    <t>ביומכניקה</t>
  </si>
  <si>
    <t>מכניקת זורמים</t>
  </si>
  <si>
    <t>ביופיזיקה</t>
  </si>
  <si>
    <t>פיזיקה קוונטית 2</t>
  </si>
  <si>
    <t xml:space="preserve">מסלולים מטבוליים </t>
  </si>
  <si>
    <t>פיזיולוגיה</t>
  </si>
  <si>
    <t>תכן ביו-חשמלי</t>
  </si>
  <si>
    <t xml:space="preserve">תופעות מעבר </t>
  </si>
  <si>
    <t>פיזיקה סטתרמית</t>
  </si>
  <si>
    <t>מעבדה לפיזיקה 4 מח'</t>
  </si>
  <si>
    <t>אלקטרומגנטיות</t>
  </si>
  <si>
    <t>מעבדה 1 לפיזיקאים</t>
  </si>
  <si>
    <t>תכן ביומכני</t>
  </si>
  <si>
    <t>סטטיסטיקה</t>
  </si>
  <si>
    <t>פרויקט 1</t>
  </si>
  <si>
    <t>פרויקט 2</t>
  </si>
  <si>
    <t>נקודות חובה</t>
  </si>
  <si>
    <t>בחירה חופשית</t>
  </si>
  <si>
    <t>בחירה פקולטית</t>
  </si>
  <si>
    <t>סה"כ</t>
  </si>
  <si>
    <t>יש לסיים לפחות מגמה אחת בהנדסה ביו-רפואית ע"פ כללי המגמה.</t>
  </si>
  <si>
    <t>קורסי חובה מתכניות ראשיות שלא נלמדו במסלול המשולב יוכרו כבחירה פקולטית.</t>
  </si>
  <si>
    <t>אופטיקה</t>
  </si>
  <si>
    <t>מס' קורס</t>
  </si>
  <si>
    <t>שם קורס</t>
  </si>
  <si>
    <t>נק'</t>
  </si>
  <si>
    <t>קורסי חובה</t>
  </si>
  <si>
    <t>הערות</t>
  </si>
  <si>
    <t>עבר מבחירה לחובה</t>
  </si>
  <si>
    <t>לפי קטלוג תש"פ</t>
  </si>
  <si>
    <t>כולל שינויים במהלך התואר</t>
  </si>
  <si>
    <t>בחירה פקולטית:</t>
  </si>
  <si>
    <t>בחירה חופשית:</t>
  </si>
  <si>
    <t>לפי הקטלוג</t>
  </si>
  <si>
    <t>נק' שנלמדו בפועל</t>
  </si>
  <si>
    <t>ליבה</t>
  </si>
  <si>
    <t>בחירה פקולטית (מגמה בהנדסה ביו-רפואית)</t>
  </si>
  <si>
    <t>מגמה:</t>
  </si>
  <si>
    <t>קורסי ספורט</t>
  </si>
  <si>
    <t>קורסי העשרה (מל"ג)</t>
  </si>
  <si>
    <t>קורסי בחירה חופשית נוספים</t>
  </si>
  <si>
    <t>לפחות 2.0 נק' ספורט + 6.0 נק' העשרה (מל"ג)</t>
  </si>
  <si>
    <t>בחירה חופשית - סה"כ לפחות 12.0 נק'</t>
  </si>
  <si>
    <t>קורסי מגמה נוספים, קורסים ממגמות אחרות, בחירה בפיזיקה, בחירה פקולטית כללית</t>
  </si>
  <si>
    <t>הערות / סיבה להחלפה</t>
  </si>
  <si>
    <t>קורסים חליפיים אם נלמדו</t>
  </si>
  <si>
    <t>נלמד?</t>
  </si>
  <si>
    <t>כן/לא</t>
  </si>
  <si>
    <t>הוצאת קורסים שנלמדו מעבר לדרישות התואר</t>
  </si>
  <si>
    <t>קורסים שיש בהם ציון והסטודנט מבקש שלא יכללו בממוצע ובצבירת הנקודות לתואר.</t>
  </si>
  <si>
    <t>הקורסים יופיעו בסוף גליון הציונים כלא מוכרים לתואר.</t>
  </si>
  <si>
    <t>לא ניתן להוציא קורסי חובה כלא מוכרים לתואר.</t>
  </si>
  <si>
    <t>קורסים שיש בהם ציון "לא השלים" והסטודנט לא מתכוון להשלימם.</t>
  </si>
  <si>
    <t>קורסים שלא הושלמו לא יופיעו בגליון הציונים ולא ישפיעו על ממוצע.</t>
  </si>
  <si>
    <t>גליון עזר</t>
  </si>
  <si>
    <t>כן</t>
  </si>
  <si>
    <t>לא</t>
  </si>
  <si>
    <t>נלמד?  כן או לא</t>
  </si>
  <si>
    <t>335002 (2.0) הוחלף ב-335003 (2.0)</t>
  </si>
  <si>
    <t>קורסי בחירה במגמה</t>
  </si>
  <si>
    <t>על הסטודנט ללמוד 18.5 נק' בחירה משתי פקולטות: הנדסה ביו-רפואית ופיזיקה</t>
  </si>
  <si>
    <t>הפרש נק' מחובה</t>
  </si>
  <si>
    <t>ת.ז.</t>
  </si>
  <si>
    <t>סמסטר סיום לימודים בפקולטה</t>
  </si>
  <si>
    <t>מה את/ה עושה היום?</t>
  </si>
  <si>
    <t>קורס 334021 מגמות בהנדסה ביו-רפואית – בחירה חופשית.</t>
  </si>
  <si>
    <t>נקודות חינוך גופני עברו מחובה לבחירה חופשית.</t>
  </si>
  <si>
    <t>שנת תחילת הלימודים בפקולטה</t>
  </si>
  <si>
    <t>פרטי סטודנט/ית:</t>
  </si>
  <si>
    <t>Email  (לא טכניוני)</t>
  </si>
  <si>
    <t>עובד/ת? באיזו חברה? תפקיד?</t>
  </si>
  <si>
    <t>ממשיך/ה ללמד? מה? איפה?</t>
  </si>
  <si>
    <t>סיכום דרישות להשלמת התואר לסטודנטים מתקבלי שנה"ל תש"פ עפ"י החלוקה הבאה :</t>
  </si>
  <si>
    <t>שם ומשפחה</t>
  </si>
  <si>
    <t>בקשת הוצאת קורסים שלא הושלמו</t>
  </si>
  <si>
    <t>יש ללמוד לפחות שני קורסי ספורט</t>
  </si>
  <si>
    <t>יש ללמוד לפחות 6.0 נק' קורסי מל"ג (העשרה)</t>
  </si>
  <si>
    <t xml:space="preserve">קורסי בחירה פקולטית כללית ונוספים </t>
  </si>
  <si>
    <t>334022 (3.5) הוחלף ב-334011 (4.0). תוספת 0.5 נק'</t>
  </si>
  <si>
    <t>335001 (2.0) הוחלף ב-335005 (1.0). פחות 1.0 נק'</t>
  </si>
  <si>
    <t>פטור+</t>
  </si>
  <si>
    <t>פטור-</t>
  </si>
  <si>
    <t>הפרש נק' מבחירה פק'</t>
  </si>
  <si>
    <t>הפרש נק' מבחירה חופשית</t>
  </si>
  <si>
    <t>יש לכתוב שם המגמה</t>
  </si>
  <si>
    <t>הבהרות שונות שיעזרו במילוי טופס זה:</t>
  </si>
  <si>
    <t>קורס 334331 מפגשים עם תעשיה – בחירה פקולטית כללית.</t>
  </si>
  <si>
    <t>קורסי "נושאים מתקדמים" – בחירה פקולטית כללית.</t>
  </si>
  <si>
    <t>קורס מעבדה 2 335002 (2.0 נק') הוחלף ב-מעבדה 3 335003 (2.0 נק')</t>
  </si>
  <si>
    <t>קורס סטטיסטיקה עבר מבחירה לחובה.</t>
  </si>
  <si>
    <t>במקום קורס מכניקת זורמים 335009 יוכר גם פיזיקה של זורמים 116027 לבחירת הסטודנט.</t>
  </si>
  <si>
    <t>קורסים ברמת תארים מתקדמים (338XXX) – בחירה פקולטית כללית.</t>
  </si>
  <si>
    <t>נק' עודפות מקורסי חובה שנלמדו ברמה מורחבת מעבר לדרוש בתכנית הלימודים, יחשבו כבחירה חופשית.</t>
  </si>
  <si>
    <t>ראו בקטלוג רשימות קורסי בחירה בהנדסה ביו-רפואית וקורסי בחירה בפיזיקה.</t>
  </si>
  <si>
    <t>תהליך סגירת התואר:</t>
  </si>
  <si>
    <t>לצורך סגירת התואר, עם קבלת הציון האחרון, יש להגיש טופס זה מלא אל מזכירות הפקולטה במייל.</t>
  </si>
  <si>
    <t>לכל שאלת יעוץ ניתן לפנות במייל undergrads@bm.technion.ac.il  או בטלפון 04-8294129.</t>
  </si>
  <si>
    <t>במקום 335009 יוכר גם 116027 ( הפרש 0.5 נק' לבחירה פקולטית)</t>
  </si>
  <si>
    <t>נא למלא כאן</t>
  </si>
  <si>
    <r>
      <t>קורס תכן ביו-חשמלי 334022 (3.5 נק') הוחלף ל</t>
    </r>
    <r>
      <rPr>
        <sz val="11"/>
        <color rgb="FF0070C0"/>
        <rFont val="Calibri"/>
        <family val="2"/>
      </rPr>
      <t>-334011 (4.0 נק').</t>
    </r>
  </si>
  <si>
    <r>
      <t>קורס 094423 סטטיסטיקה (3.5 נק') הוחלף ל-</t>
    </r>
    <r>
      <rPr>
        <sz val="11"/>
        <color rgb="FF0070C0"/>
        <rFont val="Calibri"/>
        <family val="2"/>
      </rPr>
      <t>334023 (3.5 נק').</t>
    </r>
    <r>
      <rPr>
        <sz val="11"/>
        <color theme="1"/>
        <rFont val="Calibri"/>
        <family val="2"/>
      </rPr>
      <t xml:space="preserve"> יוכר גם 094423. </t>
    </r>
  </si>
  <si>
    <r>
      <t>קורס מעבדה 1 335001 (2.0 נק') הוחלף</t>
    </r>
    <r>
      <rPr>
        <sz val="11"/>
        <color rgb="FF0070C0"/>
        <rFont val="Calibri"/>
        <family val="2"/>
      </rPr>
      <t xml:space="preserve"> במעבדה 1 לפיזיקאים 335005 (1.0 נק')</t>
    </r>
  </si>
  <si>
    <r>
      <t xml:space="preserve">קורס 336533 אופטיקה ופוטוניקה (3.0) </t>
    </r>
    <r>
      <rPr>
        <sz val="11"/>
        <color rgb="FF0070C0"/>
        <rFont val="Calibri"/>
        <family val="2"/>
      </rPr>
      <t>עבר מבחירה לחובה</t>
    </r>
    <r>
      <rPr>
        <sz val="11"/>
        <color theme="1"/>
        <rFont val="Calibri"/>
        <family val="2"/>
      </rPr>
      <t>. יוכר גם אופטיקה 114210 לבחירת הסטודנט.</t>
    </r>
  </si>
  <si>
    <r>
      <rPr>
        <strike/>
        <sz val="12"/>
        <rFont val="Calibri"/>
        <family val="2"/>
      </rPr>
      <t>334022</t>
    </r>
    <r>
      <rPr>
        <sz val="12"/>
        <rFont val="Calibri"/>
        <family val="2"/>
      </rPr>
      <t xml:space="preserve"> </t>
    </r>
    <r>
      <rPr>
        <sz val="12"/>
        <color rgb="FF0070C0"/>
        <rFont val="Calibri"/>
        <family val="2"/>
      </rPr>
      <t>334011</t>
    </r>
  </si>
  <si>
    <r>
      <rPr>
        <strike/>
        <sz val="12"/>
        <rFont val="Calibri"/>
        <family val="2"/>
      </rPr>
      <t>335002</t>
    </r>
    <r>
      <rPr>
        <sz val="12"/>
        <color rgb="FF0070C0"/>
        <rFont val="Calibri"/>
        <family val="2"/>
      </rPr>
      <t xml:space="preserve"> 335003</t>
    </r>
  </si>
  <si>
    <r>
      <rPr>
        <sz val="12"/>
        <rFont val="Calibri"/>
        <family val="2"/>
      </rPr>
      <t xml:space="preserve">מעבדה </t>
    </r>
    <r>
      <rPr>
        <strike/>
        <sz val="12"/>
        <rFont val="Calibri"/>
        <family val="2"/>
      </rPr>
      <t>2</t>
    </r>
    <r>
      <rPr>
        <sz val="12"/>
        <color rgb="FF0070C0"/>
        <rFont val="Calibri"/>
        <family val="2"/>
      </rPr>
      <t xml:space="preserve"> 3</t>
    </r>
  </si>
  <si>
    <r>
      <rPr>
        <strike/>
        <sz val="12"/>
        <color rgb="FF0070C0"/>
        <rFont val="Calibri"/>
        <family val="2"/>
      </rPr>
      <t>335001</t>
    </r>
    <r>
      <rPr>
        <sz val="12"/>
        <color rgb="FF0070C0"/>
        <rFont val="Calibri"/>
        <family val="2"/>
      </rPr>
      <t xml:space="preserve"> 335005</t>
    </r>
  </si>
  <si>
    <r>
      <t xml:space="preserve">לפחות </t>
    </r>
    <r>
      <rPr>
        <b/>
        <sz val="12"/>
        <color rgb="FF0070C0"/>
        <rFont val="Calibri"/>
        <family val="2"/>
      </rPr>
      <t>5</t>
    </r>
    <r>
      <rPr>
        <sz val="11"/>
        <color theme="1"/>
        <rFont val="Calibri"/>
        <family val="2"/>
      </rPr>
      <t xml:space="preserve"> קורסים יהיו קורסי בחירה מהנדסה ביו-רפואית (קורסים מתחילים ב-33)</t>
    </r>
  </si>
  <si>
    <r>
      <rPr>
        <sz val="10"/>
        <color rgb="FF00B050"/>
        <rFont val="Calibri"/>
        <family val="2"/>
      </rPr>
      <t>עבר מבחירה לחובה</t>
    </r>
    <r>
      <rPr>
        <sz val="10"/>
        <color theme="1"/>
        <rFont val="Calibri"/>
        <family val="2"/>
      </rPr>
      <t>. במקום 336533 יוכר גם 114210 ( הפרש 0.5 נק' לבחירה פקולטית)</t>
    </r>
  </si>
  <si>
    <t>גרסה:</t>
  </si>
  <si>
    <t>הפרש צבירה של הסטודנט</t>
  </si>
  <si>
    <t>העברת נקודות עודפות מחובה: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</si>
</sst>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2" x14ac:knownFonts="1">
    <font>
      <sz val="11"/>
      <color theme="1"/>
      <name val="Arial"/>
      <family val="2"/>
      <charset val="177"/>
      <scheme val="minor"/>
    </font>
    <font>
      <sz val="11"/>
      <color rgb="FF00B050"/>
      <name val="Calibri"/>
      <family val="2"/>
    </font>
    <font>
      <sz val="12"/>
      <color theme="1"/>
      <name val="Calibri"/>
      <family val="2"/>
    </font>
    <font>
      <b/>
      <sz val="20"/>
      <color rgb="FF0070C0"/>
      <name val="Calibri"/>
      <family val="2"/>
    </font>
    <font>
      <b/>
      <sz val="14"/>
      <name val="Calibri"/>
      <family val="2"/>
    </font>
    <font>
      <b/>
      <sz val="12"/>
      <color theme="1"/>
      <name val="Calibri"/>
      <family val="2"/>
    </font>
    <font>
      <b/>
      <sz val="12"/>
      <name val="Calibri"/>
      <family val="2"/>
    </font>
    <font>
      <sz val="12"/>
      <color rgb="FF00B050"/>
      <name val="Calibri"/>
      <family val="2"/>
    </font>
    <font>
      <sz val="12"/>
      <name val="Calibri"/>
      <family val="2"/>
    </font>
    <font>
      <b/>
      <sz val="14"/>
      <color rgb="FFC00000"/>
      <name val="Calibri"/>
      <family val="2"/>
    </font>
    <font>
      <b/>
      <sz val="12"/>
      <color rgb="FF0070C0"/>
      <name val="Calibri"/>
      <family val="2"/>
    </font>
    <font>
      <sz val="11"/>
      <color theme="1"/>
      <name val="Calibri"/>
      <family val="2"/>
    </font>
    <font>
      <sz val="12"/>
      <color rgb="FFC00000"/>
      <name val="Calibri"/>
      <family val="2"/>
    </font>
    <font>
      <sz val="11"/>
      <color rgb="FFC00000"/>
      <name val="Calibri"/>
      <family val="2"/>
    </font>
    <font>
      <b/>
      <strike/>
      <sz val="10"/>
      <color theme="1"/>
      <name val="Calibri"/>
      <family val="2"/>
    </font>
    <font>
      <b/>
      <sz val="12"/>
      <color rgb="FFC00000"/>
      <name val="Calibri"/>
      <family val="2"/>
    </font>
    <font>
      <b/>
      <sz val="10"/>
      <color theme="1"/>
      <name val="Calibri"/>
      <family val="2"/>
    </font>
    <font>
      <b/>
      <strike/>
      <u/>
      <sz val="10"/>
      <color theme="1"/>
      <name val="Calibri"/>
      <family val="2"/>
    </font>
    <font>
      <sz val="11"/>
      <color rgb="FF0070C0"/>
      <name val="Calibri"/>
      <family val="2"/>
    </font>
    <font>
      <sz val="12"/>
      <color rgb="FF0070C0"/>
      <name val="Calibri"/>
      <family val="2"/>
    </font>
    <font>
      <strike/>
      <sz val="11"/>
      <color theme="1"/>
      <name val="Calibri"/>
      <family val="2"/>
    </font>
    <font>
      <sz val="11"/>
      <name val="Calibri"/>
      <family val="2"/>
    </font>
    <font>
      <strike/>
      <sz val="12"/>
      <name val="Calibri"/>
      <family val="2"/>
    </font>
    <font>
      <sz val="10"/>
      <color theme="1"/>
      <name val="Calibri"/>
      <family val="2"/>
    </font>
    <font>
      <sz val="10"/>
      <color rgb="FF00B050"/>
      <name val="Calibri"/>
      <family val="2"/>
    </font>
    <font>
      <strike/>
      <sz val="12"/>
      <color rgb="FF0070C0"/>
      <name val="Calibri"/>
      <family val="2"/>
    </font>
    <font>
      <sz val="9"/>
      <color theme="1"/>
      <name val="Calibri"/>
      <family val="2"/>
    </font>
    <font>
      <strike/>
      <sz val="12"/>
      <color rgb="FFFF0000"/>
      <name val="Calibri"/>
      <family val="2"/>
    </font>
    <font>
      <sz val="14"/>
      <color theme="1"/>
      <name val="Calibri"/>
      <family val="2"/>
    </font>
    <font>
      <sz val="10"/>
      <color rgb="FFC00000"/>
      <name val="Calibri"/>
      <family val="2"/>
    </font>
    <font>
      <sz val="8"/>
      <color theme="1"/>
      <name val="Calibri"/>
      <family val="2"/>
    </font>
    <font>
      <sz val="14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rgb="FFFFCC99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36">
    <xf numFmtId="0" fontId="0" fillId="0" borderId="0" xfId="0"/>
    <xf numFmtId="0" fontId="0" fillId="0" borderId="2" xfId="0" applyBorder="1" applyAlignment="1">
      <alignment horizontal="center" vertical="center"/>
    </xf>
    <xf numFmtId="0" fontId="1" fillId="0" borderId="1" xfId="0" applyFont="1" applyBorder="1" applyAlignment="1">
      <alignment horizontal="right" vertical="center"/>
    </xf>
    <xf numFmtId="0" fontId="0" fillId="0" borderId="2" xfId="0" applyFill="1" applyBorder="1" applyAlignment="1">
      <alignment horizontal="center" vertical="center"/>
    </xf>
    <xf numFmtId="0" fontId="1" fillId="0" borderId="40" xfId="0" applyFont="1" applyBorder="1" applyAlignment="1">
      <alignment horizontal="right" vertical="center"/>
    </xf>
    <xf numFmtId="0" fontId="2" fillId="3" borderId="0" xfId="0" applyFont="1" applyFill="1"/>
    <xf numFmtId="0" fontId="3" fillId="3" borderId="0" xfId="0" applyFont="1" applyFill="1" applyAlignment="1"/>
    <xf numFmtId="0" fontId="2" fillId="3" borderId="0" xfId="0" applyFont="1" applyFill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5" fillId="6" borderId="36" xfId="0" applyFont="1" applyFill="1" applyBorder="1"/>
    <xf numFmtId="0" fontId="5" fillId="4" borderId="16" xfId="0" applyFont="1" applyFill="1" applyBorder="1" applyAlignment="1">
      <alignment horizontal="center" vertical="center"/>
    </xf>
    <xf numFmtId="0" fontId="5" fillId="4" borderId="17" xfId="0" applyFont="1" applyFill="1" applyBorder="1" applyAlignment="1">
      <alignment horizontal="center" vertical="center"/>
    </xf>
    <xf numFmtId="0" fontId="5" fillId="4" borderId="18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7" borderId="16" xfId="0" applyFont="1" applyFill="1" applyBorder="1" applyAlignment="1">
      <alignment horizontal="center" vertical="center" wrapText="1"/>
    </xf>
    <xf numFmtId="0" fontId="5" fillId="7" borderId="17" xfId="0" applyFont="1" applyFill="1" applyBorder="1" applyAlignment="1">
      <alignment horizontal="center" vertical="center"/>
    </xf>
    <xf numFmtId="0" fontId="5" fillId="7" borderId="18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164" fontId="8" fillId="0" borderId="5" xfId="0" applyNumberFormat="1" applyFont="1" applyBorder="1" applyAlignment="1">
      <alignment horizontal="center" vertical="center" wrapText="1" readingOrder="2"/>
    </xf>
    <xf numFmtId="0" fontId="5" fillId="3" borderId="6" xfId="0" applyFont="1" applyFill="1" applyBorder="1" applyAlignment="1">
      <alignment horizontal="center" vertical="center" wrapText="1"/>
    </xf>
    <xf numFmtId="0" fontId="2" fillId="0" borderId="7" xfId="0" applyFont="1" applyBorder="1"/>
    <xf numFmtId="0" fontId="2" fillId="0" borderId="2" xfId="0" applyFont="1" applyBorder="1" applyAlignment="1">
      <alignment horizontal="center"/>
    </xf>
    <xf numFmtId="164" fontId="8" fillId="0" borderId="2" xfId="0" applyNumberFormat="1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164" fontId="9" fillId="3" borderId="8" xfId="0" applyNumberFormat="1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164" fontId="2" fillId="0" borderId="15" xfId="0" applyNumberFormat="1" applyFont="1" applyBorder="1" applyAlignment="1">
      <alignment horizontal="center" vertical="center"/>
    </xf>
    <xf numFmtId="164" fontId="2" fillId="0" borderId="24" xfId="0" applyNumberFormat="1" applyFont="1" applyBorder="1" applyAlignment="1">
      <alignment horizontal="center" vertical="center"/>
    </xf>
    <xf numFmtId="164" fontId="2" fillId="0" borderId="28" xfId="0" applyNumberFormat="1" applyFont="1" applyBorder="1" applyAlignment="1">
      <alignment horizontal="center" vertical="center"/>
    </xf>
    <xf numFmtId="164" fontId="2" fillId="0" borderId="14" xfId="0" applyNumberFormat="1" applyFont="1" applyBorder="1" applyAlignment="1">
      <alignment horizontal="center" vertical="center" wrapText="1"/>
    </xf>
    <xf numFmtId="0" fontId="2" fillId="0" borderId="26" xfId="0" applyFont="1" applyBorder="1" applyAlignment="1">
      <alignment horizontal="right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64" fontId="2" fillId="0" borderId="8" xfId="0" applyNumberFormat="1" applyFont="1" applyFill="1" applyBorder="1" applyAlignment="1">
      <alignment horizontal="center" vertical="center" wrapText="1"/>
    </xf>
    <xf numFmtId="164" fontId="2" fillId="0" borderId="25" xfId="0" applyNumberFormat="1" applyFont="1" applyFill="1" applyBorder="1" applyAlignment="1">
      <alignment horizontal="center" vertical="center" wrapText="1"/>
    </xf>
    <xf numFmtId="164" fontId="2" fillId="0" borderId="12" xfId="0" applyNumberFormat="1" applyFont="1" applyFill="1" applyBorder="1" applyAlignment="1">
      <alignment horizontal="center" vertical="center" wrapText="1"/>
    </xf>
    <xf numFmtId="0" fontId="2" fillId="0" borderId="27" xfId="0" applyFont="1" applyBorder="1" applyAlignment="1">
      <alignment horizontal="right" vertical="center" wrapText="1"/>
    </xf>
    <xf numFmtId="0" fontId="8" fillId="0" borderId="2" xfId="0" applyFont="1" applyBorder="1" applyAlignment="1">
      <alignment horizontal="center"/>
    </xf>
    <xf numFmtId="0" fontId="2" fillId="0" borderId="9" xfId="0" applyFont="1" applyBorder="1"/>
    <xf numFmtId="164" fontId="5" fillId="0" borderId="10" xfId="0" applyNumberFormat="1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164" fontId="4" fillId="3" borderId="11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 readingOrder="2"/>
    </xf>
    <xf numFmtId="0" fontId="11" fillId="0" borderId="0" xfId="0" applyFont="1" applyAlignment="1">
      <alignment horizontal="center" vertical="center" readingOrder="2"/>
    </xf>
    <xf numFmtId="0" fontId="2" fillId="0" borderId="7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164" fontId="2" fillId="0" borderId="8" xfId="0" applyNumberFormat="1" applyFont="1" applyFill="1" applyBorder="1" applyAlignment="1">
      <alignment horizontal="center" vertical="center"/>
    </xf>
    <xf numFmtId="164" fontId="2" fillId="0" borderId="25" xfId="0" applyNumberFormat="1" applyFont="1" applyFill="1" applyBorder="1" applyAlignment="1">
      <alignment horizontal="center" vertical="center"/>
    </xf>
    <xf numFmtId="0" fontId="11" fillId="6" borderId="37" xfId="0" applyFont="1" applyFill="1" applyBorder="1"/>
    <xf numFmtId="0" fontId="11" fillId="6" borderId="38" xfId="0" applyFont="1" applyFill="1" applyBorder="1"/>
    <xf numFmtId="0" fontId="11" fillId="0" borderId="1" xfId="0" applyFont="1" applyBorder="1"/>
    <xf numFmtId="0" fontId="11" fillId="0" borderId="0" xfId="0" applyFont="1" applyBorder="1"/>
    <xf numFmtId="0" fontId="10" fillId="0" borderId="39" xfId="0" applyFont="1" applyFill="1" applyBorder="1" applyAlignment="1">
      <alignment horizontal="center" vertical="center" readingOrder="2"/>
    </xf>
    <xf numFmtId="0" fontId="11" fillId="0" borderId="29" xfId="0" applyFont="1" applyBorder="1"/>
    <xf numFmtId="0" fontId="12" fillId="8" borderId="25" xfId="0" applyFont="1" applyFill="1" applyBorder="1" applyAlignment="1">
      <alignment horizontal="right" readingOrder="2"/>
    </xf>
    <xf numFmtId="0" fontId="13" fillId="8" borderId="25" xfId="0" applyFont="1" applyFill="1" applyBorder="1" applyAlignment="1">
      <alignment readingOrder="2"/>
    </xf>
    <xf numFmtId="0" fontId="13" fillId="8" borderId="25" xfId="0" applyFont="1" applyFill="1" applyBorder="1"/>
    <xf numFmtId="0" fontId="13" fillId="8" borderId="27" xfId="0" applyFont="1" applyFill="1" applyBorder="1"/>
    <xf numFmtId="0" fontId="11" fillId="0" borderId="0" xfId="0" applyFont="1" applyAlignment="1">
      <alignment horizontal="center" vertical="center"/>
    </xf>
    <xf numFmtId="0" fontId="11" fillId="0" borderId="29" xfId="0" applyFont="1" applyBorder="1" applyAlignment="1">
      <alignment horizontal="right" readingOrder="2"/>
    </xf>
    <xf numFmtId="0" fontId="14" fillId="0" borderId="0" xfId="0" applyFont="1" applyAlignment="1">
      <alignment horizontal="center" vertical="center"/>
    </xf>
    <xf numFmtId="0" fontId="11" fillId="0" borderId="40" xfId="0" applyFont="1" applyBorder="1"/>
    <xf numFmtId="0" fontId="15" fillId="0" borderId="41" xfId="0" applyFont="1" applyFill="1" applyBorder="1" applyAlignment="1">
      <alignment horizontal="center" vertical="center" readingOrder="2"/>
    </xf>
    <xf numFmtId="0" fontId="13" fillId="0" borderId="41" xfId="0" applyFont="1" applyFill="1" applyBorder="1" applyAlignment="1">
      <alignment readingOrder="2"/>
    </xf>
    <xf numFmtId="0" fontId="13" fillId="0" borderId="41" xfId="0" applyFont="1" applyFill="1" applyBorder="1"/>
    <xf numFmtId="0" fontId="13" fillId="0" borderId="42" xfId="0" applyFont="1" applyFill="1" applyBorder="1"/>
    <xf numFmtId="0" fontId="16" fillId="0" borderId="0" xfId="0" applyFont="1" applyAlignment="1">
      <alignment horizontal="center" vertical="center"/>
    </xf>
    <xf numFmtId="0" fontId="11" fillId="0" borderId="39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right" readingOrder="2"/>
    </xf>
    <xf numFmtId="0" fontId="8" fillId="0" borderId="0" xfId="0" applyFont="1" applyFill="1" applyBorder="1" applyAlignment="1">
      <alignment horizontal="center" vertical="center" wrapText="1"/>
    </xf>
    <xf numFmtId="164" fontId="19" fillId="0" borderId="0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right"/>
    </xf>
    <xf numFmtId="0" fontId="16" fillId="0" borderId="39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right" vertical="center" readingOrder="2"/>
    </xf>
    <xf numFmtId="0" fontId="11" fillId="0" borderId="39" xfId="0" applyFont="1" applyBorder="1" applyAlignment="1">
      <alignment horizontal="center" vertical="center"/>
    </xf>
    <xf numFmtId="0" fontId="2" fillId="0" borderId="0" xfId="0" applyFont="1" applyBorder="1"/>
    <xf numFmtId="0" fontId="2" fillId="0" borderId="39" xfId="0" applyFont="1" applyBorder="1"/>
    <xf numFmtId="0" fontId="20" fillId="0" borderId="0" xfId="0" applyFont="1" applyBorder="1" applyAlignment="1">
      <alignment horizontal="right" vertical="center" readingOrder="2"/>
    </xf>
    <xf numFmtId="0" fontId="11" fillId="0" borderId="0" xfId="0" applyFont="1" applyBorder="1" applyAlignment="1">
      <alignment horizontal="center" vertical="center" readingOrder="2"/>
    </xf>
    <xf numFmtId="0" fontId="21" fillId="0" borderId="0" xfId="0" applyFont="1" applyBorder="1" applyAlignment="1">
      <alignment horizontal="right" vertical="center" readingOrder="2"/>
    </xf>
    <xf numFmtId="0" fontId="8" fillId="0" borderId="7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164" fontId="19" fillId="0" borderId="8" xfId="0" applyNumberFormat="1" applyFont="1" applyFill="1" applyBorder="1" applyAlignment="1">
      <alignment horizontal="center" vertical="center" wrapText="1"/>
    </xf>
    <xf numFmtId="164" fontId="19" fillId="0" borderId="25" xfId="0" applyNumberFormat="1" applyFont="1" applyFill="1" applyBorder="1" applyAlignment="1">
      <alignment horizontal="center" vertical="center" wrapText="1"/>
    </xf>
    <xf numFmtId="164" fontId="19" fillId="0" borderId="12" xfId="0" applyNumberFormat="1" applyFont="1" applyFill="1" applyBorder="1" applyAlignment="1">
      <alignment horizontal="center" vertical="center" wrapText="1"/>
    </xf>
    <xf numFmtId="0" fontId="23" fillId="0" borderId="27" xfId="0" applyFont="1" applyBorder="1" applyAlignment="1">
      <alignment horizontal="right" vertical="center" wrapText="1" readingOrder="2"/>
    </xf>
    <xf numFmtId="0" fontId="20" fillId="0" borderId="40" xfId="0" applyFont="1" applyBorder="1" applyAlignment="1">
      <alignment horizontal="center" vertical="center" readingOrder="2"/>
    </xf>
    <xf numFmtId="0" fontId="20" fillId="0" borderId="41" xfId="0" applyFont="1" applyBorder="1" applyAlignment="1">
      <alignment horizontal="right" vertical="center" readingOrder="2"/>
    </xf>
    <xf numFmtId="0" fontId="11" fillId="0" borderId="41" xfId="0" applyFont="1" applyBorder="1" applyAlignment="1">
      <alignment horizontal="center" vertical="center" readingOrder="2"/>
    </xf>
    <xf numFmtId="0" fontId="21" fillId="0" borderId="41" xfId="0" applyFont="1" applyBorder="1" applyAlignment="1">
      <alignment horizontal="right" vertical="center" readingOrder="2"/>
    </xf>
    <xf numFmtId="0" fontId="11" fillId="0" borderId="42" xfId="0" applyFont="1" applyBorder="1" applyAlignment="1">
      <alignment horizontal="center" vertical="center"/>
    </xf>
    <xf numFmtId="0" fontId="23" fillId="0" borderId="27" xfId="0" applyFont="1" applyBorder="1" applyAlignment="1">
      <alignment horizontal="right" vertical="center" wrapText="1"/>
    </xf>
    <xf numFmtId="0" fontId="20" fillId="0" borderId="0" xfId="0" applyFont="1" applyAlignment="1">
      <alignment horizontal="center" vertical="center" readingOrder="2"/>
    </xf>
    <xf numFmtId="0" fontId="11" fillId="0" borderId="0" xfId="0" applyFont="1" applyAlignment="1">
      <alignment horizontal="right" vertical="center" readingOrder="2"/>
    </xf>
    <xf numFmtId="0" fontId="21" fillId="0" borderId="0" xfId="0" applyFont="1" applyAlignment="1">
      <alignment horizontal="right" vertical="center" readingOrder="2"/>
    </xf>
    <xf numFmtId="0" fontId="7" fillId="0" borderId="7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164" fontId="7" fillId="0" borderId="8" xfId="0" applyNumberFormat="1" applyFont="1" applyFill="1" applyBorder="1" applyAlignment="1">
      <alignment horizontal="center" vertical="center" wrapText="1"/>
    </xf>
    <xf numFmtId="164" fontId="7" fillId="0" borderId="25" xfId="0" applyNumberFormat="1" applyFont="1" applyFill="1" applyBorder="1" applyAlignment="1">
      <alignment horizontal="center" vertical="center" wrapText="1"/>
    </xf>
    <xf numFmtId="164" fontId="7" fillId="0" borderId="12" xfId="0" applyNumberFormat="1" applyFont="1" applyFill="1" applyBorder="1" applyAlignment="1">
      <alignment horizontal="center" vertical="center" wrapText="1"/>
    </xf>
    <xf numFmtId="0" fontId="24" fillId="0" borderId="27" xfId="0" applyFont="1" applyBorder="1" applyAlignment="1">
      <alignment horizontal="right" vertical="center" wrapText="1"/>
    </xf>
    <xf numFmtId="0" fontId="5" fillId="6" borderId="36" xfId="0" applyFont="1" applyFill="1" applyBorder="1" applyAlignment="1">
      <alignment horizontal="right" vertical="center" readingOrder="2"/>
    </xf>
    <xf numFmtId="0" fontId="11" fillId="6" borderId="37" xfId="0" applyFont="1" applyFill="1" applyBorder="1" applyAlignment="1">
      <alignment horizontal="center" vertical="center" readingOrder="2"/>
    </xf>
    <xf numFmtId="0" fontId="11" fillId="6" borderId="38" xfId="0" applyFont="1" applyFill="1" applyBorder="1" applyAlignment="1">
      <alignment horizontal="center" vertical="center" readingOrder="2"/>
    </xf>
    <xf numFmtId="0" fontId="8" fillId="0" borderId="7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164" fontId="8" fillId="0" borderId="8" xfId="0" applyNumberFormat="1" applyFont="1" applyBorder="1" applyAlignment="1">
      <alignment horizontal="center" vertical="center" wrapText="1"/>
    </xf>
    <xf numFmtId="164" fontId="8" fillId="0" borderId="25" xfId="0" applyNumberFormat="1" applyFont="1" applyBorder="1" applyAlignment="1">
      <alignment horizontal="center" vertical="center" wrapText="1"/>
    </xf>
    <xf numFmtId="164" fontId="8" fillId="0" borderId="12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readingOrder="2"/>
    </xf>
    <xf numFmtId="0" fontId="11" fillId="0" borderId="39" xfId="0" applyFont="1" applyBorder="1" applyAlignment="1">
      <alignment horizontal="center" vertical="center" readingOrder="2"/>
    </xf>
    <xf numFmtId="0" fontId="19" fillId="0" borderId="7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164" fontId="8" fillId="0" borderId="8" xfId="0" applyNumberFormat="1" applyFont="1" applyFill="1" applyBorder="1" applyAlignment="1">
      <alignment horizontal="center" vertical="center" wrapText="1"/>
    </xf>
    <xf numFmtId="164" fontId="8" fillId="0" borderId="25" xfId="0" applyNumberFormat="1" applyFont="1" applyFill="1" applyBorder="1" applyAlignment="1">
      <alignment horizontal="center" vertical="center" wrapText="1"/>
    </xf>
    <xf numFmtId="164" fontId="8" fillId="0" borderId="2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right" vertical="center" readingOrder="2"/>
    </xf>
    <xf numFmtId="164" fontId="19" fillId="0" borderId="2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readingOrder="2"/>
    </xf>
    <xf numFmtId="0" fontId="26" fillId="0" borderId="27" xfId="0" applyFont="1" applyBorder="1" applyAlignment="1">
      <alignment horizontal="right" vertical="center" wrapText="1"/>
    </xf>
    <xf numFmtId="0" fontId="11" fillId="0" borderId="0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164" fontId="7" fillId="0" borderId="8" xfId="0" applyNumberFormat="1" applyFont="1" applyBorder="1" applyAlignment="1">
      <alignment horizontal="center" vertical="center" wrapText="1"/>
    </xf>
    <xf numFmtId="164" fontId="7" fillId="0" borderId="25" xfId="0" applyNumberFormat="1" applyFont="1" applyBorder="1" applyAlignment="1">
      <alignment horizontal="center" vertical="center" wrapText="1"/>
    </xf>
    <xf numFmtId="164" fontId="7" fillId="0" borderId="12" xfId="0" applyNumberFormat="1" applyFont="1" applyBorder="1" applyAlignment="1">
      <alignment horizontal="center" vertical="center" wrapText="1"/>
    </xf>
    <xf numFmtId="0" fontId="5" fillId="0" borderId="41" xfId="0" applyFont="1" applyFill="1" applyBorder="1"/>
    <xf numFmtId="0" fontId="5" fillId="0" borderId="42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27" fillId="0" borderId="12" xfId="0" applyNumberFormat="1" applyFont="1" applyFill="1" applyBorder="1" applyAlignment="1">
      <alignment horizontal="center" vertical="center" wrapText="1"/>
    </xf>
    <xf numFmtId="0" fontId="2" fillId="9" borderId="34" xfId="0" applyFont="1" applyFill="1" applyBorder="1" applyAlignment="1">
      <alignment horizontal="center" vertical="center"/>
    </xf>
    <xf numFmtId="0" fontId="2" fillId="6" borderId="37" xfId="0" applyFont="1" applyFill="1" applyBorder="1"/>
    <xf numFmtId="0" fontId="2" fillId="6" borderId="38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164" fontId="5" fillId="2" borderId="18" xfId="0" applyNumberFormat="1" applyFont="1" applyFill="1" applyBorder="1" applyAlignment="1">
      <alignment horizontal="center" vertical="center" wrapText="1"/>
    </xf>
    <xf numFmtId="164" fontId="5" fillId="2" borderId="19" xfId="0" applyNumberFormat="1" applyFont="1" applyFill="1" applyBorder="1" applyAlignment="1">
      <alignment horizontal="center" vertical="center" wrapText="1"/>
    </xf>
    <xf numFmtId="164" fontId="7" fillId="2" borderId="23" xfId="0" applyNumberFormat="1" applyFont="1" applyFill="1" applyBorder="1" applyAlignment="1">
      <alignment horizontal="center" vertical="center" wrapText="1"/>
    </xf>
    <xf numFmtId="164" fontId="7" fillId="2" borderId="19" xfId="0" applyNumberFormat="1" applyFont="1" applyFill="1" applyBorder="1" applyAlignment="1">
      <alignment horizontal="center" vertical="center" wrapText="1"/>
    </xf>
    <xf numFmtId="164" fontId="9" fillId="2" borderId="20" xfId="0" applyNumberFormat="1" applyFont="1" applyFill="1" applyBorder="1" applyAlignment="1">
      <alignment horizontal="center"/>
    </xf>
    <xf numFmtId="164" fontId="4" fillId="9" borderId="35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0" fontId="2" fillId="0" borderId="1" xfId="0" applyFont="1" applyBorder="1"/>
    <xf numFmtId="0" fontId="2" fillId="0" borderId="0" xfId="0" applyFont="1" applyFill="1"/>
    <xf numFmtId="0" fontId="4" fillId="3" borderId="0" xfId="0" applyFont="1" applyFill="1"/>
    <xf numFmtId="0" fontId="4" fillId="0" borderId="0" xfId="0" applyFont="1" applyFill="1" applyAlignment="1">
      <alignment horizontal="center" vertical="center"/>
    </xf>
    <xf numFmtId="0" fontId="28" fillId="0" borderId="0" xfId="0" applyFont="1"/>
    <xf numFmtId="0" fontId="28" fillId="0" borderId="0" xfId="0" applyFont="1" applyFill="1"/>
    <xf numFmtId="0" fontId="2" fillId="0" borderId="1" xfId="0" applyFont="1" applyFill="1" applyBorder="1"/>
    <xf numFmtId="0" fontId="20" fillId="0" borderId="0" xfId="0" applyFont="1" applyFill="1" applyBorder="1" applyAlignment="1">
      <alignment horizontal="right" vertical="center" readingOrder="2"/>
    </xf>
    <xf numFmtId="0" fontId="11" fillId="0" borderId="0" xfId="0" applyFont="1" applyFill="1" applyBorder="1" applyAlignment="1">
      <alignment horizontal="center" vertical="center" readingOrder="2"/>
    </xf>
    <xf numFmtId="0" fontId="21" fillId="0" borderId="0" xfId="0" applyFont="1" applyFill="1" applyBorder="1" applyAlignment="1">
      <alignment horizontal="right" vertical="center" readingOrder="2"/>
    </xf>
    <xf numFmtId="0" fontId="5" fillId="0" borderId="0" xfId="0" applyFont="1"/>
    <xf numFmtId="0" fontId="29" fillId="11" borderId="23" xfId="0" applyFont="1" applyFill="1" applyBorder="1" applyAlignment="1">
      <alignment horizontal="center" vertical="center" readingOrder="2"/>
    </xf>
    <xf numFmtId="0" fontId="29" fillId="11" borderId="20" xfId="0" applyFont="1" applyFill="1" applyBorder="1" applyAlignment="1">
      <alignment horizontal="center" vertical="center" readingOrder="2"/>
    </xf>
    <xf numFmtId="0" fontId="2" fillId="0" borderId="0" xfId="0" applyFont="1" applyFill="1" applyAlignment="1">
      <alignment horizontal="center" vertical="center"/>
    </xf>
    <xf numFmtId="0" fontId="11" fillId="0" borderId="0" xfId="0" applyFont="1" applyAlignment="1">
      <alignment horizontal="right" readingOrder="2"/>
    </xf>
    <xf numFmtId="0" fontId="20" fillId="0" borderId="40" xfId="0" applyFont="1" applyFill="1" applyBorder="1" applyAlignment="1">
      <alignment horizontal="center" vertical="center" readingOrder="2"/>
    </xf>
    <xf numFmtId="0" fontId="2" fillId="0" borderId="41" xfId="0" applyFont="1" applyFill="1" applyBorder="1"/>
    <xf numFmtId="0" fontId="2" fillId="0" borderId="42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46" xfId="0" applyFont="1" applyFill="1" applyBorder="1" applyAlignment="1">
      <alignment horizontal="center" vertical="center"/>
    </xf>
    <xf numFmtId="0" fontId="5" fillId="2" borderId="4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23" fillId="6" borderId="34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 readingOrder="2"/>
    </xf>
    <xf numFmtId="0" fontId="2" fillId="0" borderId="0" xfId="0" applyFont="1" applyFill="1" applyBorder="1"/>
    <xf numFmtId="0" fontId="2" fillId="0" borderId="27" xfId="0" applyFont="1" applyBorder="1" applyAlignment="1">
      <alignment wrapText="1"/>
    </xf>
    <xf numFmtId="164" fontId="4" fillId="6" borderId="35" xfId="0" applyNumberFormat="1" applyFont="1" applyFill="1" applyBorder="1" applyAlignment="1">
      <alignment horizontal="center" vertical="center"/>
    </xf>
    <xf numFmtId="0" fontId="5" fillId="6" borderId="36" xfId="0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/>
    <xf numFmtId="0" fontId="11" fillId="0" borderId="0" xfId="0" applyFont="1" applyFill="1" applyBorder="1"/>
    <xf numFmtId="0" fontId="2" fillId="0" borderId="39" xfId="0" applyFont="1" applyFill="1" applyBorder="1"/>
    <xf numFmtId="0" fontId="11" fillId="0" borderId="1" xfId="0" applyFont="1" applyFill="1" applyBorder="1" applyAlignment="1">
      <alignment horizontal="right" readingOrder="2"/>
    </xf>
    <xf numFmtId="0" fontId="5" fillId="0" borderId="0" xfId="0" applyFont="1" applyFill="1" applyBorder="1" applyAlignment="1">
      <alignment horizontal="center" vertical="center" wrapText="1"/>
    </xf>
    <xf numFmtId="0" fontId="30" fillId="10" borderId="34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2" fillId="0" borderId="41" xfId="0" applyFont="1" applyBorder="1"/>
    <xf numFmtId="0" fontId="2" fillId="0" borderId="42" xfId="0" applyFont="1" applyBorder="1" applyAlignment="1">
      <alignment horizontal="center" vertical="center"/>
    </xf>
    <xf numFmtId="164" fontId="4" fillId="10" borderId="35" xfId="0" applyNumberFormat="1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" fillId="2" borderId="17" xfId="0" applyFont="1" applyFill="1" applyBorder="1"/>
    <xf numFmtId="164" fontId="5" fillId="2" borderId="18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0" fontId="31" fillId="3" borderId="0" xfId="0" applyFont="1" applyFill="1"/>
    <xf numFmtId="0" fontId="30" fillId="0" borderId="0" xfId="0" applyFont="1" applyAlignment="1">
      <alignment horizontal="right" readingOrder="2"/>
    </xf>
    <xf numFmtId="0" fontId="2" fillId="0" borderId="33" xfId="0" applyFont="1" applyBorder="1" applyAlignment="1">
      <alignment wrapText="1"/>
    </xf>
    <xf numFmtId="0" fontId="2" fillId="2" borderId="20" xfId="0" applyFont="1" applyFill="1" applyBorder="1"/>
    <xf numFmtId="0" fontId="4" fillId="5" borderId="0" xfId="0" applyFont="1" applyFill="1"/>
    <xf numFmtId="0" fontId="31" fillId="5" borderId="0" xfId="0" applyFont="1" applyFill="1"/>
    <xf numFmtId="0" fontId="30" fillId="0" borderId="0" xfId="0" applyFont="1"/>
    <xf numFmtId="0" fontId="5" fillId="2" borderId="45" xfId="0" applyFont="1" applyFill="1" applyBorder="1" applyAlignment="1">
      <alignment horizontal="center" vertical="center"/>
    </xf>
    <xf numFmtId="0" fontId="5" fillId="2" borderId="44" xfId="0" applyFont="1" applyFill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readingOrder="2"/>
    </xf>
    <xf numFmtId="164" fontId="2" fillId="0" borderId="1" xfId="0" applyNumberFormat="1" applyFont="1" applyBorder="1" applyAlignment="1">
      <alignment horizontal="center" vertical="center"/>
    </xf>
    <xf numFmtId="164" fontId="2" fillId="0" borderId="21" xfId="0" applyNumberFormat="1" applyFont="1" applyBorder="1" applyAlignment="1">
      <alignment horizontal="center" vertical="center"/>
    </xf>
    <xf numFmtId="164" fontId="2" fillId="0" borderId="22" xfId="0" applyNumberFormat="1" applyFont="1" applyBorder="1" applyAlignment="1">
      <alignment horizontal="center" vertical="center"/>
    </xf>
    <xf numFmtId="0" fontId="6" fillId="6" borderId="37" xfId="0" applyFont="1" applyFill="1" applyBorder="1"/>
    <xf numFmtId="0" fontId="6" fillId="6" borderId="38" xfId="0" applyFont="1" applyFill="1" applyBorder="1"/>
    <xf numFmtId="0" fontId="2" fillId="3" borderId="0" xfId="0" applyFont="1" applyFill="1" applyAlignment="1">
      <alignment horizontal="center"/>
    </xf>
    <xf numFmtId="14" fontId="2" fillId="3" borderId="0" xfId="0" applyNumberFormat="1" applyFont="1" applyFill="1" applyAlignment="1">
      <alignment horizontal="center"/>
    </xf>
    <xf numFmtId="0" fontId="11" fillId="0" borderId="21" xfId="0" applyFont="1" applyBorder="1" applyAlignment="1">
      <alignment horizontal="center" vertical="center" wrapText="1" readingOrder="2"/>
    </xf>
    <xf numFmtId="0" fontId="4" fillId="6" borderId="41" xfId="0" applyFont="1" applyFill="1" applyBorder="1" applyAlignment="1">
      <alignment horizontal="center" vertical="center"/>
    </xf>
    <xf numFmtId="0" fontId="5" fillId="4" borderId="29" xfId="0" applyFont="1" applyFill="1" applyBorder="1" applyAlignment="1">
      <alignment horizontal="center" vertical="center" readingOrder="2"/>
    </xf>
    <xf numFmtId="0" fontId="5" fillId="4" borderId="25" xfId="0" applyFont="1" applyFill="1" applyBorder="1" applyAlignment="1">
      <alignment horizontal="center" vertical="center" readingOrder="2"/>
    </xf>
    <xf numFmtId="0" fontId="5" fillId="4" borderId="27" xfId="0" applyFont="1" applyFill="1" applyBorder="1" applyAlignment="1">
      <alignment horizontal="center" vertical="center" readingOrder="2"/>
    </xf>
    <xf numFmtId="0" fontId="5" fillId="7" borderId="23" xfId="0" applyFont="1" applyFill="1" applyBorder="1" applyAlignment="1">
      <alignment horizontal="center" vertical="center"/>
    </xf>
    <xf numFmtId="0" fontId="5" fillId="7" borderId="19" xfId="0" applyFont="1" applyFill="1" applyBorder="1" applyAlignment="1">
      <alignment horizontal="center" vertical="center"/>
    </xf>
    <xf numFmtId="0" fontId="5" fillId="7" borderId="20" xfId="0" applyFont="1" applyFill="1" applyBorder="1" applyAlignment="1">
      <alignment horizontal="center" vertical="center"/>
    </xf>
    <xf numFmtId="0" fontId="5" fillId="4" borderId="23" xfId="0" applyFont="1" applyFill="1" applyBorder="1" applyAlignment="1">
      <alignment horizontal="center" vertical="center"/>
    </xf>
    <xf numFmtId="0" fontId="5" fillId="4" borderId="19" xfId="0" applyFont="1" applyFill="1" applyBorder="1" applyAlignment="1">
      <alignment horizontal="center" vertical="center"/>
    </xf>
    <xf numFmtId="0" fontId="5" fillId="4" borderId="20" xfId="0" applyFont="1" applyFill="1" applyBorder="1" applyAlignment="1">
      <alignment horizontal="center" vertical="center"/>
    </xf>
    <xf numFmtId="0" fontId="5" fillId="4" borderId="29" xfId="0" applyFont="1" applyFill="1" applyBorder="1" applyAlignment="1">
      <alignment horizontal="center" vertical="center"/>
    </xf>
    <xf numFmtId="0" fontId="5" fillId="4" borderId="25" xfId="0" applyFont="1" applyFill="1" applyBorder="1" applyAlignment="1">
      <alignment horizontal="center" vertical="center"/>
    </xf>
    <xf numFmtId="0" fontId="5" fillId="4" borderId="27" xfId="0" applyFont="1" applyFill="1" applyBorder="1" applyAlignment="1">
      <alignment horizontal="center" vertical="center"/>
    </xf>
    <xf numFmtId="0" fontId="5" fillId="4" borderId="30" xfId="0" applyFont="1" applyFill="1" applyBorder="1" applyAlignment="1">
      <alignment horizontal="center" vertical="center"/>
    </xf>
    <xf numFmtId="0" fontId="5" fillId="4" borderId="31" xfId="0" applyFont="1" applyFill="1" applyBorder="1" applyAlignment="1">
      <alignment horizontal="center" vertical="center"/>
    </xf>
    <xf numFmtId="0" fontId="5" fillId="4" borderId="3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CCFF"/>
      <color rgb="FFFFCC99"/>
      <color rgb="FFFF99FF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112"/>
  <sheetViews>
    <sheetView showGridLines="0" showRowColHeaders="0" rightToLeft="1" tabSelected="1" topLeftCell="A16" zoomScale="90" zoomScaleNormal="90" workbookViewId="0">
      <selection activeCell="L75" sqref="L75"/>
    </sheetView>
  </sheetViews>
  <sheetFormatPr defaultColWidth="9.09765625" defaultRowHeight="15.6" x14ac:dyDescent="0.3"/>
  <cols>
    <col min="1" max="1" width="15.8984375" style="8" customWidth="1"/>
    <col min="2" max="2" width="24.69921875" style="8" customWidth="1"/>
    <col min="3" max="3" width="9" style="8" customWidth="1"/>
    <col min="4" max="4" width="9" style="9" customWidth="1"/>
    <col min="5" max="5" width="15.8984375" style="8" customWidth="1"/>
    <col min="6" max="6" width="22.8984375" style="8" customWidth="1"/>
    <col min="7" max="7" width="9" style="8" customWidth="1"/>
    <col min="8" max="8" width="46.3984375" style="8" bestFit="1" customWidth="1"/>
    <col min="9" max="9" width="3.59765625" style="8" customWidth="1"/>
    <col min="10" max="10" width="15.8984375" style="8" customWidth="1"/>
    <col min="11" max="11" width="3.69921875" style="8" customWidth="1"/>
    <col min="12" max="12" width="25.19921875" style="8" customWidth="1"/>
    <col min="13" max="15" width="13.69921875" style="8" customWidth="1"/>
    <col min="16" max="16" width="13.69921875" style="9" customWidth="1"/>
    <col min="17" max="16384" width="9.09765625" style="8"/>
  </cols>
  <sheetData>
    <row r="1" spans="1:19" ht="25.8" x14ac:dyDescent="0.5">
      <c r="A1" s="5"/>
      <c r="B1" s="6" t="s">
        <v>0</v>
      </c>
      <c r="C1" s="5"/>
      <c r="D1" s="7"/>
      <c r="E1" s="5"/>
      <c r="F1" s="5"/>
      <c r="G1" s="5"/>
      <c r="H1" s="5"/>
      <c r="I1" s="5"/>
      <c r="J1" s="5"/>
      <c r="K1" s="5"/>
      <c r="L1" s="5"/>
      <c r="M1" s="5"/>
      <c r="N1" s="5"/>
      <c r="O1" s="217" t="s">
        <v>135</v>
      </c>
      <c r="P1" s="218">
        <v>44775</v>
      </c>
    </row>
    <row r="2" spans="1:19" ht="16.2" thickBot="1" x14ac:dyDescent="0.35">
      <c r="Q2" s="10"/>
    </row>
    <row r="3" spans="1:19" ht="18.600000000000001" thickBot="1" x14ac:dyDescent="0.35">
      <c r="A3" s="220" t="s">
        <v>52</v>
      </c>
      <c r="B3" s="220"/>
      <c r="C3" s="220"/>
      <c r="D3" s="220"/>
      <c r="E3" s="220"/>
      <c r="F3" s="220"/>
      <c r="G3" s="220"/>
      <c r="H3" s="220"/>
      <c r="L3" s="11" t="s">
        <v>98</v>
      </c>
      <c r="M3" s="215"/>
      <c r="N3" s="215"/>
      <c r="O3" s="215"/>
      <c r="P3" s="216"/>
      <c r="Q3" s="9"/>
    </row>
    <row r="4" spans="1:19" ht="31.8" thickBot="1" x14ac:dyDescent="0.35">
      <c r="A4" s="12" t="s">
        <v>49</v>
      </c>
      <c r="B4" s="13" t="s">
        <v>50</v>
      </c>
      <c r="C4" s="14" t="s">
        <v>51</v>
      </c>
      <c r="D4" s="15" t="s">
        <v>72</v>
      </c>
      <c r="E4" s="16" t="s">
        <v>49</v>
      </c>
      <c r="F4" s="17" t="s">
        <v>50</v>
      </c>
      <c r="G4" s="18" t="s">
        <v>51</v>
      </c>
      <c r="H4" s="19" t="s">
        <v>70</v>
      </c>
      <c r="L4" s="20"/>
      <c r="M4" s="21" t="s">
        <v>55</v>
      </c>
      <c r="N4" s="22" t="s">
        <v>56</v>
      </c>
      <c r="O4" s="21" t="s">
        <v>136</v>
      </c>
      <c r="P4" s="23" t="s">
        <v>60</v>
      </c>
      <c r="Q4" s="9"/>
    </row>
    <row r="5" spans="1:19" ht="18.600000000000001" thickBot="1" x14ac:dyDescent="0.35">
      <c r="A5" s="227" t="s">
        <v>59</v>
      </c>
      <c r="B5" s="228"/>
      <c r="C5" s="229"/>
      <c r="D5" s="15" t="s">
        <v>73</v>
      </c>
      <c r="E5" s="224" t="s">
        <v>71</v>
      </c>
      <c r="F5" s="225"/>
      <c r="G5" s="226"/>
      <c r="H5" s="19"/>
      <c r="L5" s="24" t="s">
        <v>42</v>
      </c>
      <c r="M5" s="25">
        <v>143.5</v>
      </c>
      <c r="N5" s="26">
        <f>SUM(C6:C48)</f>
        <v>147.5</v>
      </c>
      <c r="O5" s="27">
        <f>J49</f>
        <v>-147.5</v>
      </c>
      <c r="P5" s="28">
        <f>IF(H49&gt;N5,N5,H49)</f>
        <v>0</v>
      </c>
      <c r="Q5" s="9"/>
    </row>
    <row r="6" spans="1:19" ht="18" x14ac:dyDescent="0.3">
      <c r="A6" s="29">
        <v>44102</v>
      </c>
      <c r="B6" s="30" t="s">
        <v>1</v>
      </c>
      <c r="C6" s="31">
        <v>0</v>
      </c>
      <c r="D6" s="32"/>
      <c r="E6" s="33"/>
      <c r="F6" s="34"/>
      <c r="G6" s="31"/>
      <c r="H6" s="35"/>
      <c r="L6" s="24" t="s">
        <v>43</v>
      </c>
      <c r="M6" s="27">
        <v>10</v>
      </c>
      <c r="N6" s="26">
        <v>12</v>
      </c>
      <c r="O6" s="27">
        <f>J59</f>
        <v>-12</v>
      </c>
      <c r="P6" s="28">
        <f>G76</f>
        <v>0</v>
      </c>
      <c r="Q6" s="9"/>
    </row>
    <row r="7" spans="1:19" ht="18" x14ac:dyDescent="0.3">
      <c r="A7" s="36">
        <v>44105</v>
      </c>
      <c r="B7" s="37" t="s">
        <v>14</v>
      </c>
      <c r="C7" s="38">
        <v>4</v>
      </c>
      <c r="D7" s="39"/>
      <c r="E7" s="33"/>
      <c r="F7" s="40"/>
      <c r="G7" s="31"/>
      <c r="H7" s="41"/>
      <c r="L7" s="24" t="s">
        <v>44</v>
      </c>
      <c r="M7" s="25">
        <v>24.5</v>
      </c>
      <c r="N7" s="42">
        <v>18.5</v>
      </c>
      <c r="O7" s="27">
        <f>J54</f>
        <v>-18.5</v>
      </c>
      <c r="P7" s="28">
        <f>C61+C76</f>
        <v>0</v>
      </c>
      <c r="Q7" s="9"/>
    </row>
    <row r="8" spans="1:19" ht="18.600000000000001" thickBot="1" x14ac:dyDescent="0.35">
      <c r="A8" s="36">
        <v>44131</v>
      </c>
      <c r="B8" s="37" t="s">
        <v>22</v>
      </c>
      <c r="C8" s="38">
        <v>5</v>
      </c>
      <c r="D8" s="39"/>
      <c r="E8" s="33"/>
      <c r="F8" s="40"/>
      <c r="G8" s="31"/>
      <c r="H8" s="41"/>
      <c r="L8" s="43" t="s">
        <v>45</v>
      </c>
      <c r="M8" s="44">
        <f>SUM(M5:M7)</f>
        <v>178</v>
      </c>
      <c r="N8" s="44">
        <f>SUM(N5:N7)</f>
        <v>178</v>
      </c>
      <c r="O8" s="45">
        <f>SUM(O5:O7)</f>
        <v>-178</v>
      </c>
      <c r="P8" s="46">
        <f>SUM(P5:P7)</f>
        <v>0</v>
      </c>
      <c r="Q8" s="9"/>
      <c r="R8" s="47"/>
      <c r="S8" s="48"/>
    </row>
    <row r="9" spans="1:19" ht="16.2" thickBot="1" x14ac:dyDescent="0.35">
      <c r="A9" s="36">
        <v>104013</v>
      </c>
      <c r="B9" s="37" t="s">
        <v>7</v>
      </c>
      <c r="C9" s="38">
        <v>5.5</v>
      </c>
      <c r="D9" s="39"/>
      <c r="E9" s="33"/>
      <c r="F9" s="40"/>
      <c r="G9" s="31"/>
      <c r="H9" s="41"/>
      <c r="Q9" s="9"/>
      <c r="R9" s="48"/>
      <c r="S9" s="48"/>
    </row>
    <row r="10" spans="1:19" x14ac:dyDescent="0.3">
      <c r="A10" s="49">
        <v>104016</v>
      </c>
      <c r="B10" s="50" t="s">
        <v>2</v>
      </c>
      <c r="C10" s="51">
        <v>5</v>
      </c>
      <c r="D10" s="52"/>
      <c r="E10" s="33"/>
      <c r="F10" s="40"/>
      <c r="G10" s="31"/>
      <c r="H10" s="41"/>
      <c r="L10" s="11" t="s">
        <v>94</v>
      </c>
      <c r="M10" s="53"/>
      <c r="N10" s="53"/>
      <c r="O10" s="53"/>
      <c r="P10" s="54"/>
      <c r="Q10" s="9"/>
      <c r="R10" s="48"/>
      <c r="S10" s="48"/>
    </row>
    <row r="11" spans="1:19" x14ac:dyDescent="0.3">
      <c r="A11" s="49">
        <v>104031</v>
      </c>
      <c r="B11" s="50" t="s">
        <v>3</v>
      </c>
      <c r="C11" s="51">
        <v>5.5</v>
      </c>
      <c r="D11" s="52"/>
      <c r="E11" s="33"/>
      <c r="F11" s="40"/>
      <c r="G11" s="31"/>
      <c r="H11" s="41"/>
      <c r="L11" s="55"/>
      <c r="M11" s="56"/>
      <c r="N11" s="56"/>
      <c r="O11" s="56"/>
      <c r="P11" s="57"/>
      <c r="Q11" s="9"/>
      <c r="R11" s="48"/>
      <c r="S11" s="48"/>
    </row>
    <row r="12" spans="1:19" x14ac:dyDescent="0.3">
      <c r="A12" s="36">
        <v>104034</v>
      </c>
      <c r="B12" s="37" t="s">
        <v>23</v>
      </c>
      <c r="C12" s="38">
        <v>3.5</v>
      </c>
      <c r="D12" s="39"/>
      <c r="E12" s="33"/>
      <c r="F12" s="40"/>
      <c r="G12" s="31"/>
      <c r="H12" s="41"/>
      <c r="L12" s="58" t="s">
        <v>99</v>
      </c>
      <c r="M12" s="59" t="s">
        <v>124</v>
      </c>
      <c r="N12" s="60"/>
      <c r="O12" s="61"/>
      <c r="P12" s="62"/>
      <c r="Q12" s="9"/>
      <c r="R12" s="48"/>
      <c r="S12" s="48"/>
    </row>
    <row r="13" spans="1:19" x14ac:dyDescent="0.3">
      <c r="A13" s="36">
        <v>104035</v>
      </c>
      <c r="B13" s="37" t="s">
        <v>8</v>
      </c>
      <c r="C13" s="38">
        <v>5</v>
      </c>
      <c r="D13" s="39"/>
      <c r="E13" s="33"/>
      <c r="F13" s="40"/>
      <c r="G13" s="31"/>
      <c r="H13" s="41"/>
      <c r="L13" s="58" t="s">
        <v>88</v>
      </c>
      <c r="M13" s="59" t="s">
        <v>124</v>
      </c>
      <c r="N13" s="60"/>
      <c r="O13" s="61"/>
      <c r="P13" s="62"/>
      <c r="Q13" s="9"/>
      <c r="R13" s="63"/>
      <c r="S13" s="63"/>
    </row>
    <row r="14" spans="1:19" x14ac:dyDescent="0.3">
      <c r="A14" s="36">
        <v>104221</v>
      </c>
      <c r="B14" s="37" t="s">
        <v>15</v>
      </c>
      <c r="C14" s="38">
        <v>4</v>
      </c>
      <c r="D14" s="39"/>
      <c r="E14" s="33"/>
      <c r="F14" s="40"/>
      <c r="G14" s="31"/>
      <c r="H14" s="41"/>
      <c r="L14" s="64" t="s">
        <v>95</v>
      </c>
      <c r="M14" s="59" t="s">
        <v>124</v>
      </c>
      <c r="N14" s="60"/>
      <c r="O14" s="61"/>
      <c r="P14" s="62"/>
      <c r="Q14" s="9"/>
    </row>
    <row r="15" spans="1:19" x14ac:dyDescent="0.3">
      <c r="A15" s="36">
        <v>104223</v>
      </c>
      <c r="B15" s="37" t="s">
        <v>16</v>
      </c>
      <c r="C15" s="38">
        <v>4</v>
      </c>
      <c r="D15" s="39"/>
      <c r="E15" s="33"/>
      <c r="F15" s="40"/>
      <c r="G15" s="31"/>
      <c r="H15" s="41"/>
      <c r="L15" s="58" t="s">
        <v>93</v>
      </c>
      <c r="M15" s="59" t="s">
        <v>124</v>
      </c>
      <c r="N15" s="60"/>
      <c r="O15" s="61"/>
      <c r="P15" s="62"/>
      <c r="Q15" s="9"/>
    </row>
    <row r="16" spans="1:19" x14ac:dyDescent="0.3">
      <c r="A16" s="36">
        <v>114030</v>
      </c>
      <c r="B16" s="37" t="s">
        <v>17</v>
      </c>
      <c r="C16" s="38">
        <v>1</v>
      </c>
      <c r="D16" s="39"/>
      <c r="E16" s="33"/>
      <c r="F16" s="40"/>
      <c r="G16" s="31"/>
      <c r="H16" s="41"/>
      <c r="L16" s="58" t="s">
        <v>89</v>
      </c>
      <c r="M16" s="59" t="s">
        <v>124</v>
      </c>
      <c r="N16" s="60"/>
      <c r="O16" s="61"/>
      <c r="P16" s="62"/>
      <c r="Q16" s="9"/>
    </row>
    <row r="17" spans="1:18" x14ac:dyDescent="0.3">
      <c r="A17" s="36">
        <v>114032</v>
      </c>
      <c r="B17" s="37" t="s">
        <v>9</v>
      </c>
      <c r="C17" s="38">
        <v>1</v>
      </c>
      <c r="D17" s="39"/>
      <c r="E17" s="33"/>
      <c r="F17" s="40"/>
      <c r="G17" s="31"/>
      <c r="H17" s="41"/>
      <c r="L17" s="58" t="s">
        <v>90</v>
      </c>
      <c r="M17" s="59" t="s">
        <v>124</v>
      </c>
      <c r="N17" s="60"/>
      <c r="O17" s="61"/>
      <c r="P17" s="62"/>
      <c r="Q17" s="9"/>
    </row>
    <row r="18" spans="1:18" x14ac:dyDescent="0.3">
      <c r="A18" s="36">
        <v>114035</v>
      </c>
      <c r="B18" s="37" t="s">
        <v>24</v>
      </c>
      <c r="C18" s="38">
        <v>1.5</v>
      </c>
      <c r="D18" s="39"/>
      <c r="E18" s="33"/>
      <c r="F18" s="40"/>
      <c r="G18" s="31"/>
      <c r="H18" s="41"/>
      <c r="L18" s="58" t="s">
        <v>96</v>
      </c>
      <c r="M18" s="59" t="s">
        <v>124</v>
      </c>
      <c r="N18" s="60"/>
      <c r="O18" s="61"/>
      <c r="P18" s="62"/>
      <c r="Q18" s="9"/>
    </row>
    <row r="19" spans="1:18" x14ac:dyDescent="0.3">
      <c r="A19" s="36">
        <v>114036</v>
      </c>
      <c r="B19" s="37" t="s">
        <v>34</v>
      </c>
      <c r="C19" s="38">
        <v>5</v>
      </c>
      <c r="D19" s="39"/>
      <c r="E19" s="33"/>
      <c r="F19" s="40"/>
      <c r="G19" s="31"/>
      <c r="H19" s="41"/>
      <c r="L19" s="58" t="s">
        <v>97</v>
      </c>
      <c r="M19" s="59" t="s">
        <v>124</v>
      </c>
      <c r="N19" s="60"/>
      <c r="O19" s="61"/>
      <c r="P19" s="62"/>
      <c r="Q19" s="65"/>
      <c r="R19" s="63"/>
    </row>
    <row r="20" spans="1:18" ht="16.2" thickBot="1" x14ac:dyDescent="0.35">
      <c r="A20" s="36">
        <v>114037</v>
      </c>
      <c r="B20" s="37" t="s">
        <v>35</v>
      </c>
      <c r="C20" s="38">
        <v>1.5</v>
      </c>
      <c r="D20" s="39"/>
      <c r="E20" s="33"/>
      <c r="F20" s="40"/>
      <c r="G20" s="31"/>
      <c r="H20" s="41"/>
      <c r="L20" s="66"/>
      <c r="M20" s="67"/>
      <c r="N20" s="68"/>
      <c r="O20" s="69"/>
      <c r="P20" s="70"/>
      <c r="Q20" s="71"/>
      <c r="R20" s="63"/>
    </row>
    <row r="21" spans="1:18" ht="16.2" thickBot="1" x14ac:dyDescent="0.35">
      <c r="A21" s="49">
        <v>114074</v>
      </c>
      <c r="B21" s="50" t="s">
        <v>4</v>
      </c>
      <c r="C21" s="51">
        <v>5</v>
      </c>
      <c r="D21" s="52"/>
      <c r="E21" s="33"/>
      <c r="F21" s="40"/>
      <c r="G21" s="31"/>
      <c r="H21" s="41"/>
      <c r="P21" s="8"/>
      <c r="Q21" s="65"/>
      <c r="R21" s="63"/>
    </row>
    <row r="22" spans="1:18" x14ac:dyDescent="0.3">
      <c r="A22" s="36">
        <v>114076</v>
      </c>
      <c r="B22" s="37" t="s">
        <v>10</v>
      </c>
      <c r="C22" s="38">
        <v>5</v>
      </c>
      <c r="D22" s="39"/>
      <c r="E22" s="33"/>
      <c r="F22" s="40"/>
      <c r="G22" s="31"/>
      <c r="H22" s="41"/>
      <c r="L22" s="11" t="s">
        <v>111</v>
      </c>
      <c r="M22" s="53"/>
      <c r="N22" s="53"/>
      <c r="O22" s="53"/>
      <c r="P22" s="54"/>
      <c r="Q22" s="65"/>
      <c r="R22" s="63"/>
    </row>
    <row r="23" spans="1:18" x14ac:dyDescent="0.3">
      <c r="A23" s="36">
        <v>114086</v>
      </c>
      <c r="B23" s="37" t="s">
        <v>18</v>
      </c>
      <c r="C23" s="38">
        <v>3.5</v>
      </c>
      <c r="D23" s="39"/>
      <c r="E23" s="33"/>
      <c r="F23" s="40"/>
      <c r="G23" s="31"/>
      <c r="H23" s="41"/>
      <c r="L23" s="55"/>
      <c r="M23" s="56"/>
      <c r="N23" s="56"/>
      <c r="O23" s="56"/>
      <c r="P23" s="72"/>
      <c r="Q23" s="73"/>
      <c r="R23" s="63"/>
    </row>
    <row r="24" spans="1:18" x14ac:dyDescent="0.3">
      <c r="A24" s="36">
        <v>114101</v>
      </c>
      <c r="B24" s="37" t="s">
        <v>19</v>
      </c>
      <c r="C24" s="38">
        <v>4</v>
      </c>
      <c r="D24" s="39"/>
      <c r="E24" s="33"/>
      <c r="F24" s="40"/>
      <c r="G24" s="31"/>
      <c r="H24" s="41"/>
      <c r="L24" s="74" t="s">
        <v>125</v>
      </c>
      <c r="M24" s="75"/>
      <c r="N24" s="76"/>
      <c r="O24" s="76"/>
      <c r="P24" s="72"/>
      <c r="Q24" s="71"/>
      <c r="R24" s="63"/>
    </row>
    <row r="25" spans="1:18" x14ac:dyDescent="0.3">
      <c r="A25" s="36">
        <v>114246</v>
      </c>
      <c r="B25" s="37" t="s">
        <v>36</v>
      </c>
      <c r="C25" s="38">
        <v>5</v>
      </c>
      <c r="D25" s="39"/>
      <c r="E25" s="33"/>
      <c r="F25" s="40"/>
      <c r="G25" s="31"/>
      <c r="H25" s="41"/>
      <c r="L25" s="77" t="s">
        <v>126</v>
      </c>
      <c r="M25" s="78"/>
      <c r="N25" s="79"/>
      <c r="O25" s="79"/>
      <c r="P25" s="72"/>
      <c r="Q25" s="71"/>
      <c r="R25" s="63"/>
    </row>
    <row r="26" spans="1:18" x14ac:dyDescent="0.3">
      <c r="A26" s="36">
        <v>115203</v>
      </c>
      <c r="B26" s="37" t="s">
        <v>25</v>
      </c>
      <c r="C26" s="38">
        <v>5</v>
      </c>
      <c r="D26" s="39"/>
      <c r="E26" s="33"/>
      <c r="F26" s="40"/>
      <c r="G26" s="31"/>
      <c r="H26" s="41"/>
      <c r="L26" s="80" t="s">
        <v>115</v>
      </c>
      <c r="M26" s="56"/>
      <c r="N26" s="56"/>
      <c r="O26" s="56"/>
      <c r="P26" s="81"/>
      <c r="Q26" s="63"/>
      <c r="R26" s="63"/>
    </row>
    <row r="27" spans="1:18" x14ac:dyDescent="0.3">
      <c r="A27" s="36">
        <v>115204</v>
      </c>
      <c r="B27" s="37" t="s">
        <v>29</v>
      </c>
      <c r="C27" s="38">
        <v>5</v>
      </c>
      <c r="D27" s="39"/>
      <c r="E27" s="33"/>
      <c r="F27" s="40"/>
      <c r="G27" s="31"/>
      <c r="H27" s="41"/>
      <c r="L27" s="82" t="s">
        <v>114</v>
      </c>
      <c r="M27" s="56"/>
      <c r="N27" s="56"/>
      <c r="O27" s="56"/>
      <c r="P27" s="83"/>
      <c r="Q27" s="63"/>
      <c r="R27" s="63"/>
    </row>
    <row r="28" spans="1:18" x14ac:dyDescent="0.3">
      <c r="A28" s="36">
        <v>124801</v>
      </c>
      <c r="B28" s="37" t="s">
        <v>11</v>
      </c>
      <c r="C28" s="38">
        <v>2.5</v>
      </c>
      <c r="D28" s="39"/>
      <c r="E28" s="33"/>
      <c r="F28" s="40"/>
      <c r="G28" s="31"/>
      <c r="H28" s="41"/>
      <c r="L28" s="74" t="s">
        <v>127</v>
      </c>
      <c r="M28" s="56"/>
      <c r="N28" s="56"/>
      <c r="O28" s="56"/>
      <c r="P28" s="83"/>
      <c r="Q28" s="63"/>
      <c r="R28" s="63"/>
    </row>
    <row r="29" spans="1:18" x14ac:dyDescent="0.3">
      <c r="A29" s="49">
        <v>125001</v>
      </c>
      <c r="B29" s="50" t="s">
        <v>5</v>
      </c>
      <c r="C29" s="51">
        <v>3</v>
      </c>
      <c r="D29" s="52"/>
      <c r="E29" s="33"/>
      <c r="F29" s="40"/>
      <c r="G29" s="31"/>
      <c r="H29" s="41"/>
      <c r="L29" s="74" t="s">
        <v>116</v>
      </c>
      <c r="M29" s="56"/>
      <c r="N29" s="56"/>
      <c r="O29" s="56"/>
      <c r="P29" s="83"/>
      <c r="Q29" s="63"/>
      <c r="R29" s="63"/>
    </row>
    <row r="30" spans="1:18" x14ac:dyDescent="0.3">
      <c r="A30" s="36">
        <v>134019</v>
      </c>
      <c r="B30" s="37" t="s">
        <v>20</v>
      </c>
      <c r="C30" s="38">
        <v>2.5</v>
      </c>
      <c r="D30" s="39"/>
      <c r="E30" s="33"/>
      <c r="F30" s="40"/>
      <c r="G30" s="31"/>
      <c r="H30" s="41"/>
      <c r="L30" s="74" t="s">
        <v>128</v>
      </c>
      <c r="M30" s="56"/>
      <c r="N30" s="56"/>
      <c r="O30" s="56"/>
      <c r="P30" s="83"/>
      <c r="Q30" s="63"/>
      <c r="R30" s="63"/>
    </row>
    <row r="31" spans="1:18" x14ac:dyDescent="0.3">
      <c r="A31" s="49">
        <v>134058</v>
      </c>
      <c r="B31" s="50" t="s">
        <v>6</v>
      </c>
      <c r="C31" s="51">
        <v>3</v>
      </c>
      <c r="D31" s="52"/>
      <c r="E31" s="33"/>
      <c r="F31" s="40"/>
      <c r="G31" s="31"/>
      <c r="H31" s="41"/>
      <c r="L31" s="74" t="s">
        <v>91</v>
      </c>
      <c r="M31" s="56"/>
      <c r="N31" s="56"/>
      <c r="O31" s="56"/>
      <c r="P31" s="83"/>
      <c r="Q31" s="63"/>
      <c r="R31" s="63"/>
    </row>
    <row r="32" spans="1:18" x14ac:dyDescent="0.3">
      <c r="A32" s="36">
        <v>134113</v>
      </c>
      <c r="B32" s="37" t="s">
        <v>30</v>
      </c>
      <c r="C32" s="38">
        <v>3.5</v>
      </c>
      <c r="D32" s="39"/>
      <c r="E32" s="33"/>
      <c r="F32" s="40"/>
      <c r="G32" s="31"/>
      <c r="H32" s="41"/>
      <c r="L32" s="74" t="s">
        <v>112</v>
      </c>
      <c r="M32" s="56"/>
      <c r="N32" s="56"/>
      <c r="O32" s="56"/>
      <c r="P32" s="83"/>
      <c r="Q32" s="63"/>
      <c r="R32" s="63"/>
    </row>
    <row r="33" spans="1:17" x14ac:dyDescent="0.3">
      <c r="A33" s="36">
        <v>234128</v>
      </c>
      <c r="B33" s="37" t="s">
        <v>12</v>
      </c>
      <c r="C33" s="38">
        <v>4</v>
      </c>
      <c r="D33" s="39"/>
      <c r="E33" s="33"/>
      <c r="F33" s="40"/>
      <c r="G33" s="31"/>
      <c r="H33" s="41"/>
      <c r="L33" s="74" t="s">
        <v>113</v>
      </c>
      <c r="M33" s="56"/>
      <c r="N33" s="56"/>
      <c r="O33" s="56"/>
      <c r="P33" s="83"/>
      <c r="Q33" s="9"/>
    </row>
    <row r="34" spans="1:17" x14ac:dyDescent="0.3">
      <c r="A34" s="36">
        <v>274001</v>
      </c>
      <c r="B34" s="37" t="s">
        <v>21</v>
      </c>
      <c r="C34" s="38">
        <v>2</v>
      </c>
      <c r="D34" s="39"/>
      <c r="E34" s="33"/>
      <c r="F34" s="40"/>
      <c r="G34" s="31"/>
      <c r="H34" s="41"/>
      <c r="L34" s="74" t="s">
        <v>117</v>
      </c>
      <c r="M34" s="84"/>
      <c r="N34" s="84"/>
      <c r="O34" s="84"/>
      <c r="P34" s="85"/>
      <c r="Q34" s="9"/>
    </row>
    <row r="35" spans="1:17" x14ac:dyDescent="0.3">
      <c r="A35" s="36">
        <v>276011</v>
      </c>
      <c r="B35" s="37" t="s">
        <v>31</v>
      </c>
      <c r="C35" s="38">
        <v>3.5</v>
      </c>
      <c r="D35" s="39"/>
      <c r="E35" s="33"/>
      <c r="F35" s="40"/>
      <c r="G35" s="31"/>
      <c r="H35" s="41"/>
      <c r="L35" s="55" t="s">
        <v>118</v>
      </c>
      <c r="M35" s="84"/>
      <c r="N35" s="84"/>
      <c r="O35" s="84"/>
      <c r="P35" s="85"/>
      <c r="Q35" s="9"/>
    </row>
    <row r="36" spans="1:17" x14ac:dyDescent="0.3">
      <c r="A36" s="36">
        <v>324033</v>
      </c>
      <c r="B36" s="37" t="s">
        <v>13</v>
      </c>
      <c r="C36" s="38">
        <v>3</v>
      </c>
      <c r="D36" s="39"/>
      <c r="E36" s="33"/>
      <c r="F36" s="40"/>
      <c r="G36" s="31"/>
      <c r="H36" s="41"/>
      <c r="L36" s="55" t="s">
        <v>92</v>
      </c>
      <c r="M36" s="86"/>
      <c r="N36" s="87"/>
      <c r="O36" s="88"/>
      <c r="P36" s="83"/>
      <c r="Q36" s="9"/>
    </row>
    <row r="37" spans="1:17" ht="16.2" thickBot="1" x14ac:dyDescent="0.35">
      <c r="A37" s="89" t="s">
        <v>129</v>
      </c>
      <c r="B37" s="90" t="s">
        <v>32</v>
      </c>
      <c r="C37" s="91">
        <v>4</v>
      </c>
      <c r="D37" s="92"/>
      <c r="E37" s="33"/>
      <c r="F37" s="93"/>
      <c r="G37" s="31"/>
      <c r="H37" s="94" t="s">
        <v>104</v>
      </c>
      <c r="L37" s="95"/>
      <c r="M37" s="96"/>
      <c r="N37" s="97"/>
      <c r="O37" s="98"/>
      <c r="P37" s="99"/>
      <c r="Q37" s="9"/>
    </row>
    <row r="38" spans="1:17" ht="16.2" thickBot="1" x14ac:dyDescent="0.35">
      <c r="A38" s="36">
        <v>334014</v>
      </c>
      <c r="B38" s="37" t="s">
        <v>40</v>
      </c>
      <c r="C38" s="38">
        <v>4</v>
      </c>
      <c r="D38" s="39"/>
      <c r="E38" s="33"/>
      <c r="F38" s="40"/>
      <c r="G38" s="31"/>
      <c r="H38" s="100"/>
      <c r="L38" s="101"/>
      <c r="M38" s="102"/>
      <c r="N38" s="48"/>
      <c r="O38" s="103"/>
      <c r="P38" s="63"/>
      <c r="Q38" s="9"/>
    </row>
    <row r="39" spans="1:17" x14ac:dyDescent="0.3">
      <c r="A39" s="104">
        <v>334023</v>
      </c>
      <c r="B39" s="105" t="s">
        <v>39</v>
      </c>
      <c r="C39" s="106">
        <v>3.5</v>
      </c>
      <c r="D39" s="107"/>
      <c r="E39" s="33"/>
      <c r="F39" s="108"/>
      <c r="G39" s="31"/>
      <c r="H39" s="109" t="s">
        <v>54</v>
      </c>
      <c r="L39" s="110" t="s">
        <v>57</v>
      </c>
      <c r="M39" s="111"/>
      <c r="N39" s="111"/>
      <c r="O39" s="111"/>
      <c r="P39" s="112"/>
      <c r="Q39" s="9"/>
    </row>
    <row r="40" spans="1:17" x14ac:dyDescent="0.3">
      <c r="A40" s="113">
        <v>334222</v>
      </c>
      <c r="B40" s="114" t="s">
        <v>26</v>
      </c>
      <c r="C40" s="115">
        <v>4</v>
      </c>
      <c r="D40" s="116"/>
      <c r="E40" s="33"/>
      <c r="F40" s="117"/>
      <c r="G40" s="31"/>
      <c r="H40" s="100"/>
      <c r="L40" s="118"/>
      <c r="M40" s="87"/>
      <c r="N40" s="87"/>
      <c r="O40" s="87"/>
      <c r="P40" s="119"/>
      <c r="Q40" s="9"/>
    </row>
    <row r="41" spans="1:17" x14ac:dyDescent="0.3">
      <c r="A41" s="120" t="s">
        <v>130</v>
      </c>
      <c r="B41" s="121" t="s">
        <v>131</v>
      </c>
      <c r="C41" s="122">
        <v>2</v>
      </c>
      <c r="D41" s="123"/>
      <c r="E41" s="33"/>
      <c r="F41" s="124"/>
      <c r="G41" s="31"/>
      <c r="H41" s="94" t="s">
        <v>84</v>
      </c>
      <c r="L41" s="125" t="s">
        <v>86</v>
      </c>
      <c r="M41" s="87"/>
      <c r="N41" s="87"/>
      <c r="O41" s="87"/>
      <c r="P41" s="119"/>
      <c r="Q41" s="9"/>
    </row>
    <row r="42" spans="1:17" x14ac:dyDescent="0.3">
      <c r="A42" s="120" t="s">
        <v>132</v>
      </c>
      <c r="B42" s="121" t="s">
        <v>37</v>
      </c>
      <c r="C42" s="91">
        <v>1</v>
      </c>
      <c r="D42" s="92"/>
      <c r="E42" s="33"/>
      <c r="F42" s="126"/>
      <c r="G42" s="31"/>
      <c r="H42" s="94" t="s">
        <v>105</v>
      </c>
      <c r="L42" s="127" t="s">
        <v>119</v>
      </c>
      <c r="M42" s="87"/>
      <c r="N42" s="87"/>
      <c r="O42" s="87"/>
      <c r="P42" s="119"/>
    </row>
    <row r="43" spans="1:17" x14ac:dyDescent="0.3">
      <c r="A43" s="36">
        <v>335009</v>
      </c>
      <c r="B43" s="37" t="s">
        <v>27</v>
      </c>
      <c r="C43" s="38">
        <v>3</v>
      </c>
      <c r="D43" s="39"/>
      <c r="E43" s="33"/>
      <c r="F43" s="40"/>
      <c r="G43" s="31"/>
      <c r="H43" s="128" t="s">
        <v>123</v>
      </c>
      <c r="L43" s="125" t="s">
        <v>46</v>
      </c>
      <c r="M43" s="129"/>
      <c r="N43" s="129"/>
      <c r="O43" s="129"/>
      <c r="P43" s="83"/>
    </row>
    <row r="44" spans="1:17" x14ac:dyDescent="0.3">
      <c r="A44" s="36">
        <v>335010</v>
      </c>
      <c r="B44" s="37" t="s">
        <v>38</v>
      </c>
      <c r="C44" s="38">
        <v>3</v>
      </c>
      <c r="D44" s="39"/>
      <c r="E44" s="33"/>
      <c r="F44" s="40"/>
      <c r="G44" s="31"/>
      <c r="H44" s="100"/>
      <c r="L44" s="125" t="s">
        <v>133</v>
      </c>
      <c r="M44" s="84"/>
      <c r="N44" s="84"/>
      <c r="O44" s="84"/>
      <c r="P44" s="130"/>
    </row>
    <row r="45" spans="1:17" x14ac:dyDescent="0.3">
      <c r="A45" s="113">
        <v>335015</v>
      </c>
      <c r="B45" s="114" t="s">
        <v>41</v>
      </c>
      <c r="C45" s="115">
        <v>3</v>
      </c>
      <c r="D45" s="116"/>
      <c r="E45" s="33"/>
      <c r="F45" s="117"/>
      <c r="G45" s="31"/>
      <c r="H45" s="100"/>
      <c r="L45" s="2" t="s">
        <v>47</v>
      </c>
      <c r="M45" s="84"/>
      <c r="N45" s="84"/>
      <c r="O45" s="84"/>
      <c r="P45" s="130"/>
    </row>
    <row r="46" spans="1:17" ht="28.2" thickBot="1" x14ac:dyDescent="0.35">
      <c r="A46" s="131">
        <v>336533</v>
      </c>
      <c r="B46" s="132" t="s">
        <v>48</v>
      </c>
      <c r="C46" s="133">
        <v>3</v>
      </c>
      <c r="D46" s="134"/>
      <c r="E46" s="33"/>
      <c r="F46" s="135"/>
      <c r="G46" s="31"/>
      <c r="H46" s="100" t="s">
        <v>134</v>
      </c>
      <c r="L46" s="4"/>
      <c r="M46" s="136"/>
      <c r="N46" s="136"/>
      <c r="O46" s="136"/>
      <c r="P46" s="137"/>
    </row>
    <row r="47" spans="1:17" ht="16.2" thickBot="1" x14ac:dyDescent="0.35">
      <c r="A47" s="36">
        <v>336537</v>
      </c>
      <c r="B47" s="37" t="s">
        <v>28</v>
      </c>
      <c r="C47" s="38">
        <v>3</v>
      </c>
      <c r="D47" s="39"/>
      <c r="E47" s="33"/>
      <c r="F47" s="40"/>
      <c r="G47" s="31"/>
      <c r="H47" s="41"/>
      <c r="L47" s="84"/>
      <c r="M47" s="84"/>
      <c r="N47" s="84"/>
      <c r="O47" s="84"/>
      <c r="P47" s="138"/>
    </row>
    <row r="48" spans="1:17" ht="16.2" thickBot="1" x14ac:dyDescent="0.35">
      <c r="A48" s="89">
        <v>337403</v>
      </c>
      <c r="B48" s="90" t="s">
        <v>33</v>
      </c>
      <c r="C48" s="122">
        <v>3</v>
      </c>
      <c r="D48" s="123"/>
      <c r="E48" s="33"/>
      <c r="F48" s="139"/>
      <c r="G48" s="31"/>
      <c r="H48" s="41"/>
      <c r="J48" s="140" t="s">
        <v>87</v>
      </c>
      <c r="K48" s="78"/>
      <c r="L48" s="11" t="s">
        <v>58</v>
      </c>
      <c r="M48" s="141"/>
      <c r="N48" s="141"/>
      <c r="O48" s="141"/>
      <c r="P48" s="142"/>
    </row>
    <row r="49" spans="1:16" ht="18.600000000000001" thickBot="1" x14ac:dyDescent="0.4">
      <c r="A49" s="143"/>
      <c r="B49" s="144"/>
      <c r="C49" s="145">
        <f>SUM(C6:C48)</f>
        <v>147.5</v>
      </c>
      <c r="D49" s="146">
        <f>SUMIF(D6:D48,"כן",C6:C48)+SUMIF(D6:D48,"פטור+",C6:C48)</f>
        <v>0</v>
      </c>
      <c r="E49" s="147"/>
      <c r="F49" s="148"/>
      <c r="G49" s="145">
        <f>SUM(G6:G48)</f>
        <v>0</v>
      </c>
      <c r="H49" s="149">
        <f>SUM(D49,G49)</f>
        <v>0</v>
      </c>
      <c r="J49" s="150">
        <f>H49-C49</f>
        <v>-147.5</v>
      </c>
      <c r="K49" s="151"/>
      <c r="L49" s="152"/>
      <c r="M49" s="86"/>
      <c r="N49" s="87"/>
      <c r="O49" s="88"/>
      <c r="P49" s="83"/>
    </row>
    <row r="50" spans="1:16" x14ac:dyDescent="0.3">
      <c r="K50" s="153"/>
      <c r="L50" s="152" t="s">
        <v>101</v>
      </c>
      <c r="M50" s="86"/>
      <c r="N50" s="87"/>
      <c r="O50" s="88"/>
      <c r="P50" s="83"/>
    </row>
    <row r="51" spans="1:16" s="156" customFormat="1" ht="18.600000000000001" thickBot="1" x14ac:dyDescent="0.4">
      <c r="A51" s="154" t="s">
        <v>62</v>
      </c>
      <c r="B51" s="154"/>
      <c r="C51" s="154"/>
      <c r="D51" s="155"/>
      <c r="E51" s="154" t="s">
        <v>68</v>
      </c>
      <c r="F51" s="154"/>
      <c r="G51" s="154"/>
      <c r="H51" s="154"/>
      <c r="K51" s="157"/>
      <c r="L51" s="158" t="s">
        <v>102</v>
      </c>
      <c r="M51" s="159"/>
      <c r="N51" s="160"/>
      <c r="O51" s="161"/>
      <c r="P51" s="72"/>
    </row>
    <row r="52" spans="1:16" ht="16.2" thickBot="1" x14ac:dyDescent="0.35">
      <c r="A52" s="162" t="s">
        <v>63</v>
      </c>
      <c r="B52" s="163" t="s">
        <v>110</v>
      </c>
      <c r="C52" s="164"/>
      <c r="D52" s="165"/>
      <c r="E52" s="166" t="s">
        <v>67</v>
      </c>
      <c r="K52" s="153"/>
      <c r="L52" s="167"/>
      <c r="M52" s="168"/>
      <c r="N52" s="168"/>
      <c r="O52" s="168"/>
      <c r="P52" s="169"/>
    </row>
    <row r="53" spans="1:16" ht="16.2" thickBot="1" x14ac:dyDescent="0.35">
      <c r="A53" s="170" t="s">
        <v>49</v>
      </c>
      <c r="B53" s="171" t="s">
        <v>50</v>
      </c>
      <c r="C53" s="172" t="s">
        <v>51</v>
      </c>
      <c r="D53" s="173"/>
      <c r="E53" s="170" t="s">
        <v>49</v>
      </c>
      <c r="F53" s="174" t="s">
        <v>50</v>
      </c>
      <c r="G53" s="175" t="s">
        <v>51</v>
      </c>
      <c r="H53" s="19" t="s">
        <v>53</v>
      </c>
      <c r="J53" s="176" t="s">
        <v>108</v>
      </c>
      <c r="K53" s="177"/>
      <c r="L53" s="178"/>
      <c r="M53" s="179"/>
      <c r="N53" s="179"/>
      <c r="O53" s="179"/>
      <c r="P53" s="78"/>
    </row>
    <row r="54" spans="1:16" ht="18.600000000000001" thickBot="1" x14ac:dyDescent="0.35">
      <c r="A54" s="233" t="s">
        <v>61</v>
      </c>
      <c r="B54" s="234"/>
      <c r="C54" s="235"/>
      <c r="D54" s="173"/>
      <c r="E54" s="233" t="s">
        <v>64</v>
      </c>
      <c r="F54" s="234"/>
      <c r="G54" s="235"/>
      <c r="H54" s="180"/>
      <c r="J54" s="181">
        <f>SUM(C61,C76)-N7</f>
        <v>-18.5</v>
      </c>
      <c r="K54" s="151"/>
      <c r="L54" s="182" t="s">
        <v>120</v>
      </c>
      <c r="M54" s="53"/>
      <c r="N54" s="53"/>
      <c r="O54" s="53"/>
      <c r="P54" s="142"/>
    </row>
    <row r="55" spans="1:16" x14ac:dyDescent="0.3">
      <c r="A55" s="33"/>
      <c r="B55" s="37"/>
      <c r="C55" s="31"/>
      <c r="D55" s="183"/>
      <c r="E55" s="33"/>
      <c r="F55" s="37"/>
      <c r="G55" s="31"/>
      <c r="H55" s="180"/>
      <c r="K55" s="153"/>
      <c r="L55" s="184"/>
      <c r="M55" s="185"/>
      <c r="N55" s="185"/>
      <c r="O55" s="185"/>
      <c r="P55" s="186"/>
    </row>
    <row r="56" spans="1:16" x14ac:dyDescent="0.3">
      <c r="A56" s="33"/>
      <c r="B56" s="37"/>
      <c r="C56" s="31"/>
      <c r="D56" s="183"/>
      <c r="E56" s="33"/>
      <c r="F56" s="37"/>
      <c r="G56" s="31"/>
      <c r="H56" s="180"/>
      <c r="K56" s="153"/>
      <c r="L56" s="187" t="s">
        <v>121</v>
      </c>
      <c r="M56" s="185"/>
      <c r="N56" s="185"/>
      <c r="O56" s="185"/>
      <c r="P56" s="186"/>
    </row>
    <row r="57" spans="1:16" ht="16.2" thickBot="1" x14ac:dyDescent="0.35">
      <c r="A57" s="230" t="s">
        <v>85</v>
      </c>
      <c r="B57" s="231"/>
      <c r="C57" s="232"/>
      <c r="D57" s="188"/>
      <c r="E57" s="221" t="s">
        <v>65</v>
      </c>
      <c r="F57" s="222"/>
      <c r="G57" s="223"/>
      <c r="H57" s="180"/>
      <c r="K57" s="153"/>
      <c r="L57" s="184" t="s">
        <v>122</v>
      </c>
      <c r="M57" s="185"/>
      <c r="N57" s="185"/>
      <c r="O57" s="185"/>
      <c r="P57" s="186"/>
    </row>
    <row r="58" spans="1:16" ht="16.2" thickBot="1" x14ac:dyDescent="0.35">
      <c r="A58" s="33"/>
      <c r="B58" s="37"/>
      <c r="C58" s="31"/>
      <c r="D58" s="79"/>
      <c r="E58" s="33"/>
      <c r="F58" s="37"/>
      <c r="G58" s="31"/>
      <c r="H58" s="180"/>
      <c r="J58" s="189" t="s">
        <v>109</v>
      </c>
      <c r="K58" s="190"/>
      <c r="L58" s="66"/>
      <c r="M58" s="191"/>
      <c r="N58" s="191"/>
      <c r="O58" s="191"/>
      <c r="P58" s="192"/>
    </row>
    <row r="59" spans="1:16" ht="18.600000000000001" thickBot="1" x14ac:dyDescent="0.35">
      <c r="A59" s="33"/>
      <c r="B59" s="37"/>
      <c r="C59" s="31"/>
      <c r="D59" s="79"/>
      <c r="E59" s="33"/>
      <c r="F59" s="37"/>
      <c r="G59" s="31"/>
      <c r="H59" s="180"/>
      <c r="J59" s="193">
        <f>G76-N6</f>
        <v>-12</v>
      </c>
      <c r="K59" s="151"/>
      <c r="L59" s="179"/>
      <c r="M59" s="84"/>
      <c r="N59" s="84"/>
      <c r="O59" s="84"/>
      <c r="P59" s="138"/>
    </row>
    <row r="60" spans="1:16" ht="18.600000000000001" thickBot="1" x14ac:dyDescent="0.4">
      <c r="A60" s="33"/>
      <c r="B60" s="194"/>
      <c r="C60" s="31"/>
      <c r="D60" s="183"/>
      <c r="E60" s="33"/>
      <c r="F60" s="37"/>
      <c r="G60" s="31"/>
      <c r="H60" s="180"/>
      <c r="K60" s="153"/>
      <c r="L60" s="153"/>
      <c r="M60" s="156"/>
      <c r="N60" s="156"/>
      <c r="O60" s="195"/>
      <c r="P60" s="156"/>
    </row>
    <row r="61" spans="1:16" ht="16.2" thickBot="1" x14ac:dyDescent="0.35">
      <c r="A61" s="170">
        <f>COUNTA(A55:A56,A58:A60)</f>
        <v>0</v>
      </c>
      <c r="B61" s="196"/>
      <c r="C61" s="197">
        <f>SUM(C55:C56,C58:C60)</f>
        <v>0</v>
      </c>
      <c r="D61" s="198"/>
      <c r="E61" s="221" t="s">
        <v>66</v>
      </c>
      <c r="F61" s="222"/>
      <c r="G61" s="223"/>
      <c r="H61" s="180"/>
      <c r="L61" s="153"/>
      <c r="O61" s="9"/>
      <c r="P61" s="8"/>
    </row>
    <row r="62" spans="1:16" ht="18" x14ac:dyDescent="0.35">
      <c r="D62" s="165"/>
      <c r="E62" s="33"/>
      <c r="F62" s="37"/>
      <c r="G62" s="31"/>
      <c r="H62" s="180"/>
      <c r="L62" s="157"/>
      <c r="O62" s="9"/>
      <c r="P62" s="8"/>
    </row>
    <row r="63" spans="1:16" ht="18" x14ac:dyDescent="0.35">
      <c r="A63" s="154" t="s">
        <v>103</v>
      </c>
      <c r="B63" s="199"/>
      <c r="C63" s="199"/>
      <c r="D63" s="165"/>
      <c r="E63" s="33"/>
      <c r="F63" s="37"/>
      <c r="G63" s="31"/>
      <c r="H63" s="180"/>
      <c r="L63" s="153"/>
      <c r="O63" s="9"/>
      <c r="P63" s="8"/>
    </row>
    <row r="64" spans="1:16" ht="16.2" thickBot="1" x14ac:dyDescent="0.35">
      <c r="A64" s="200" t="s">
        <v>69</v>
      </c>
      <c r="D64" s="165"/>
      <c r="E64" s="33"/>
      <c r="F64" s="37"/>
      <c r="G64" s="31"/>
      <c r="H64" s="180"/>
      <c r="L64" s="153"/>
      <c r="O64" s="9"/>
      <c r="P64" s="8"/>
    </row>
    <row r="65" spans="1:16" ht="16.2" thickBot="1" x14ac:dyDescent="0.35">
      <c r="A65" s="170" t="s">
        <v>49</v>
      </c>
      <c r="B65" s="174" t="s">
        <v>50</v>
      </c>
      <c r="C65" s="175" t="s">
        <v>51</v>
      </c>
      <c r="D65" s="173"/>
      <c r="E65" s="33"/>
      <c r="F65" s="37"/>
      <c r="G65" s="31"/>
      <c r="H65" s="180"/>
      <c r="L65" s="153"/>
      <c r="O65" s="9"/>
      <c r="P65" s="8"/>
    </row>
    <row r="66" spans="1:16" x14ac:dyDescent="0.3">
      <c r="A66" s="33"/>
      <c r="B66" s="30"/>
      <c r="C66" s="31"/>
      <c r="D66" s="79"/>
      <c r="E66" s="33"/>
      <c r="F66" s="37"/>
      <c r="G66" s="31"/>
      <c r="H66" s="180"/>
      <c r="L66" s="153"/>
      <c r="O66" s="9"/>
      <c r="P66" s="8"/>
    </row>
    <row r="67" spans="1:16" x14ac:dyDescent="0.3">
      <c r="A67" s="33"/>
      <c r="B67" s="37"/>
      <c r="C67" s="31"/>
      <c r="D67" s="183"/>
      <c r="E67" s="33"/>
      <c r="F67" s="37"/>
      <c r="G67" s="31"/>
      <c r="H67" s="180"/>
      <c r="L67" s="153"/>
      <c r="O67" s="9"/>
      <c r="P67" s="8"/>
    </row>
    <row r="68" spans="1:16" x14ac:dyDescent="0.3">
      <c r="A68" s="33"/>
      <c r="B68" s="37"/>
      <c r="C68" s="31"/>
      <c r="D68" s="183"/>
      <c r="E68" s="33"/>
      <c r="F68" s="37"/>
      <c r="G68" s="31"/>
      <c r="H68" s="180"/>
      <c r="L68" s="153"/>
      <c r="O68" s="9"/>
      <c r="P68" s="8"/>
    </row>
    <row r="69" spans="1:16" x14ac:dyDescent="0.3">
      <c r="A69" s="33"/>
      <c r="B69" s="37"/>
      <c r="C69" s="31"/>
      <c r="D69" s="183"/>
      <c r="E69" s="33"/>
      <c r="F69" s="37"/>
      <c r="G69" s="31"/>
      <c r="H69" s="180"/>
      <c r="L69" s="153"/>
      <c r="O69" s="9"/>
      <c r="P69" s="8"/>
    </row>
    <row r="70" spans="1:16" x14ac:dyDescent="0.3">
      <c r="A70" s="33"/>
      <c r="B70" s="37"/>
      <c r="C70" s="31"/>
      <c r="D70" s="183"/>
      <c r="E70" s="33"/>
      <c r="F70" s="37"/>
      <c r="G70" s="31"/>
      <c r="H70" s="180"/>
      <c r="L70" s="153"/>
      <c r="O70" s="9"/>
      <c r="P70" s="8"/>
    </row>
    <row r="71" spans="1:16" x14ac:dyDescent="0.3">
      <c r="A71" s="33"/>
      <c r="B71" s="37"/>
      <c r="C71" s="31"/>
      <c r="D71" s="183"/>
      <c r="E71" s="33"/>
      <c r="F71" s="37"/>
      <c r="G71" s="31"/>
      <c r="H71" s="180"/>
      <c r="L71" s="153"/>
      <c r="O71" s="9"/>
      <c r="P71" s="8"/>
    </row>
    <row r="72" spans="1:16" x14ac:dyDescent="0.3">
      <c r="A72" s="33"/>
      <c r="B72" s="37"/>
      <c r="C72" s="31"/>
      <c r="D72" s="183"/>
      <c r="E72" s="33"/>
      <c r="F72" s="37"/>
      <c r="G72" s="31"/>
      <c r="H72" s="180"/>
      <c r="O72" s="9"/>
      <c r="P72" s="8"/>
    </row>
    <row r="73" spans="1:16" x14ac:dyDescent="0.3">
      <c r="A73" s="33"/>
      <c r="B73" s="37"/>
      <c r="C73" s="31"/>
      <c r="D73" s="79"/>
      <c r="E73" s="33"/>
      <c r="F73" s="37"/>
      <c r="G73" s="31"/>
      <c r="H73" s="180"/>
      <c r="O73" s="9"/>
      <c r="P73" s="8"/>
    </row>
    <row r="74" spans="1:16" x14ac:dyDescent="0.3">
      <c r="A74" s="33"/>
      <c r="B74" s="37"/>
      <c r="C74" s="31"/>
      <c r="D74" s="79"/>
      <c r="E74" s="33"/>
      <c r="F74" s="37"/>
      <c r="G74" s="31"/>
      <c r="H74" s="180"/>
      <c r="O74" s="9"/>
      <c r="P74" s="8"/>
    </row>
    <row r="75" spans="1:16" ht="16.2" thickBot="1" x14ac:dyDescent="0.35">
      <c r="A75" s="33"/>
      <c r="B75" s="194"/>
      <c r="C75" s="31"/>
      <c r="D75" s="183"/>
      <c r="E75" s="33"/>
      <c r="F75" s="219" t="s">
        <v>137</v>
      </c>
      <c r="G75" s="31">
        <f>IF(J49&gt;0,J49,0)</f>
        <v>0</v>
      </c>
      <c r="H75" s="201"/>
      <c r="O75" s="9"/>
      <c r="P75" s="8"/>
    </row>
    <row r="76" spans="1:16" ht="16.2" thickBot="1" x14ac:dyDescent="0.35">
      <c r="A76" s="170">
        <f>COUNTA(A66:A75)</f>
        <v>0</v>
      </c>
      <c r="B76" s="196"/>
      <c r="C76" s="197">
        <f>SUM(C66:C75)</f>
        <v>0</v>
      </c>
      <c r="D76" s="198"/>
      <c r="E76" s="170">
        <f>COUNTA(E55:E56,E58:E60,E62:E75)</f>
        <v>0</v>
      </c>
      <c r="F76" s="196"/>
      <c r="G76" s="197">
        <f>SUM(G55:G56,G58:G60,G62:G75)</f>
        <v>0</v>
      </c>
      <c r="H76" s="202"/>
      <c r="O76" s="9"/>
      <c r="P76" s="8"/>
    </row>
    <row r="77" spans="1:16" x14ac:dyDescent="0.3">
      <c r="D77" s="165"/>
      <c r="O77" s="9"/>
      <c r="P77" s="8"/>
    </row>
    <row r="78" spans="1:16" ht="18" x14ac:dyDescent="0.35">
      <c r="A78" s="203" t="s">
        <v>74</v>
      </c>
      <c r="B78" s="204"/>
      <c r="C78" s="204"/>
      <c r="D78" s="165"/>
      <c r="E78" s="203" t="s">
        <v>100</v>
      </c>
      <c r="F78" s="204"/>
      <c r="G78" s="204"/>
      <c r="H78" s="204"/>
      <c r="O78" s="9"/>
      <c r="P78" s="8"/>
    </row>
    <row r="79" spans="1:16" x14ac:dyDescent="0.3">
      <c r="A79" s="205" t="s">
        <v>75</v>
      </c>
      <c r="D79" s="165"/>
      <c r="E79" s="205" t="s">
        <v>78</v>
      </c>
      <c r="O79" s="9"/>
      <c r="P79" s="8"/>
    </row>
    <row r="80" spans="1:16" x14ac:dyDescent="0.3">
      <c r="A80" s="205" t="s">
        <v>76</v>
      </c>
      <c r="D80" s="173"/>
      <c r="E80" s="205" t="s">
        <v>79</v>
      </c>
      <c r="O80" s="9"/>
      <c r="P80" s="8"/>
    </row>
    <row r="81" spans="1:16" ht="16.2" thickBot="1" x14ac:dyDescent="0.35">
      <c r="A81" s="205" t="s">
        <v>77</v>
      </c>
      <c r="D81" s="173"/>
      <c r="E81" s="205"/>
      <c r="O81" s="9"/>
      <c r="P81" s="8"/>
    </row>
    <row r="82" spans="1:16" ht="16.2" thickBot="1" x14ac:dyDescent="0.35">
      <c r="A82" s="170" t="s">
        <v>49</v>
      </c>
      <c r="B82" s="174" t="s">
        <v>50</v>
      </c>
      <c r="C82" s="175" t="s">
        <v>51</v>
      </c>
      <c r="D82" s="173"/>
      <c r="E82" s="170" t="s">
        <v>49</v>
      </c>
      <c r="F82" s="206" t="s">
        <v>50</v>
      </c>
      <c r="G82" s="207" t="s">
        <v>51</v>
      </c>
      <c r="H82" s="19" t="s">
        <v>53</v>
      </c>
      <c r="O82" s="9"/>
      <c r="P82" s="8"/>
    </row>
    <row r="83" spans="1:16" x14ac:dyDescent="0.3">
      <c r="A83" s="33"/>
      <c r="B83" s="30"/>
      <c r="C83" s="31"/>
      <c r="D83" s="183"/>
      <c r="E83" s="33"/>
      <c r="F83" s="30"/>
      <c r="G83" s="208"/>
      <c r="H83" s="31"/>
      <c r="O83" s="9"/>
      <c r="P83" s="8"/>
    </row>
    <row r="84" spans="1:16" x14ac:dyDescent="0.3">
      <c r="A84" s="33"/>
      <c r="B84" s="37"/>
      <c r="C84" s="31"/>
      <c r="D84" s="183"/>
      <c r="E84" s="33"/>
      <c r="F84" s="37"/>
      <c r="G84" s="209"/>
      <c r="H84" s="210"/>
      <c r="O84" s="9"/>
      <c r="P84" s="8"/>
    </row>
    <row r="85" spans="1:16" x14ac:dyDescent="0.3">
      <c r="A85" s="33"/>
      <c r="B85" s="37"/>
      <c r="C85" s="31"/>
      <c r="D85" s="211"/>
      <c r="E85" s="33"/>
      <c r="F85" s="37"/>
      <c r="G85" s="209"/>
      <c r="H85" s="210"/>
      <c r="O85" s="9"/>
      <c r="P85" s="8"/>
    </row>
    <row r="86" spans="1:16" x14ac:dyDescent="0.3">
      <c r="A86" s="33"/>
      <c r="B86" s="37"/>
      <c r="C86" s="31"/>
      <c r="D86" s="183"/>
      <c r="E86" s="33"/>
      <c r="F86" s="37"/>
      <c r="G86" s="209"/>
      <c r="H86" s="210"/>
      <c r="O86" s="9"/>
      <c r="P86" s="8"/>
    </row>
    <row r="87" spans="1:16" x14ac:dyDescent="0.3">
      <c r="A87" s="33"/>
      <c r="B87" s="37"/>
      <c r="C87" s="31"/>
      <c r="D87" s="183"/>
      <c r="E87" s="33"/>
      <c r="F87" s="37"/>
      <c r="G87" s="209"/>
      <c r="H87" s="210"/>
      <c r="O87" s="9"/>
      <c r="P87" s="8"/>
    </row>
    <row r="88" spans="1:16" x14ac:dyDescent="0.3">
      <c r="A88" s="33"/>
      <c r="B88" s="37"/>
      <c r="C88" s="31"/>
      <c r="D88" s="183"/>
      <c r="E88" s="33"/>
      <c r="F88" s="37"/>
      <c r="G88" s="209"/>
      <c r="H88" s="210"/>
      <c r="O88" s="9"/>
      <c r="P88" s="8"/>
    </row>
    <row r="89" spans="1:16" x14ac:dyDescent="0.3">
      <c r="A89" s="33"/>
      <c r="B89" s="37"/>
      <c r="C89" s="31"/>
      <c r="D89" s="211"/>
      <c r="E89" s="33"/>
      <c r="F89" s="37"/>
      <c r="G89" s="209"/>
      <c r="H89" s="210"/>
      <c r="O89" s="9"/>
      <c r="P89" s="8"/>
    </row>
    <row r="90" spans="1:16" x14ac:dyDescent="0.3">
      <c r="A90" s="33"/>
      <c r="B90" s="37"/>
      <c r="C90" s="31"/>
      <c r="D90" s="183"/>
      <c r="E90" s="33"/>
      <c r="F90" s="37"/>
      <c r="G90" s="209"/>
      <c r="H90" s="210"/>
      <c r="O90" s="9"/>
      <c r="P90" s="8"/>
    </row>
    <row r="91" spans="1:16" x14ac:dyDescent="0.3">
      <c r="A91" s="33"/>
      <c r="B91" s="37"/>
      <c r="C91" s="31"/>
      <c r="D91" s="183"/>
      <c r="E91" s="33"/>
      <c r="F91" s="37"/>
      <c r="G91" s="209"/>
      <c r="H91" s="210"/>
      <c r="O91" s="9"/>
      <c r="P91" s="8"/>
    </row>
    <row r="92" spans="1:16" ht="16.2" thickBot="1" x14ac:dyDescent="0.35">
      <c r="A92" s="33"/>
      <c r="B92" s="194"/>
      <c r="C92" s="31"/>
      <c r="D92" s="183"/>
      <c r="E92" s="212"/>
      <c r="F92" s="194"/>
      <c r="G92" s="213"/>
      <c r="H92" s="214"/>
      <c r="O92" s="9"/>
      <c r="P92" s="8"/>
    </row>
    <row r="93" spans="1:16" ht="16.2" thickBot="1" x14ac:dyDescent="0.35">
      <c r="A93" s="170">
        <f>COUNTA(A83:A92)</f>
        <v>0</v>
      </c>
      <c r="B93" s="196"/>
      <c r="C93" s="197">
        <f>SUM(C83:C92)</f>
        <v>0</v>
      </c>
      <c r="D93" s="183"/>
      <c r="E93" s="170">
        <f>COUNTA(E83:E92)</f>
        <v>0</v>
      </c>
      <c r="F93" s="196"/>
      <c r="G93" s="197">
        <f>SUM(G83:G92)</f>
        <v>0</v>
      </c>
      <c r="H93" s="19"/>
      <c r="O93" s="9"/>
      <c r="P93" s="8"/>
    </row>
    <row r="94" spans="1:16" x14ac:dyDescent="0.3">
      <c r="D94" s="183"/>
      <c r="O94" s="9"/>
      <c r="P94" s="8"/>
    </row>
    <row r="95" spans="1:16" x14ac:dyDescent="0.3">
      <c r="D95" s="183"/>
      <c r="O95" s="9"/>
      <c r="P95" s="8"/>
    </row>
    <row r="96" spans="1:16" x14ac:dyDescent="0.3">
      <c r="D96" s="183"/>
      <c r="O96" s="9"/>
      <c r="P96" s="8"/>
    </row>
    <row r="97" spans="4:16" x14ac:dyDescent="0.3">
      <c r="D97" s="183"/>
      <c r="O97" s="9"/>
      <c r="P97" s="8"/>
    </row>
    <row r="98" spans="4:16" x14ac:dyDescent="0.3">
      <c r="D98" s="183"/>
      <c r="O98" s="9"/>
      <c r="P98" s="8"/>
    </row>
    <row r="99" spans="4:16" x14ac:dyDescent="0.3">
      <c r="D99" s="79"/>
      <c r="O99" s="9"/>
      <c r="P99" s="8"/>
    </row>
    <row r="100" spans="4:16" x14ac:dyDescent="0.3">
      <c r="D100" s="79"/>
      <c r="O100" s="9"/>
      <c r="P100" s="8"/>
    </row>
    <row r="101" spans="4:16" x14ac:dyDescent="0.3">
      <c r="D101" s="183"/>
      <c r="O101" s="9"/>
      <c r="P101" s="8"/>
    </row>
    <row r="102" spans="4:16" x14ac:dyDescent="0.3">
      <c r="D102" s="198"/>
      <c r="O102" s="9"/>
      <c r="P102" s="8"/>
    </row>
    <row r="103" spans="4:16" x14ac:dyDescent="0.3">
      <c r="D103" s="165"/>
      <c r="O103" s="9"/>
      <c r="P103" s="8"/>
    </row>
    <row r="104" spans="4:16" x14ac:dyDescent="0.3">
      <c r="D104" s="165"/>
      <c r="O104" s="9"/>
      <c r="P104" s="8"/>
    </row>
    <row r="105" spans="4:16" x14ac:dyDescent="0.3">
      <c r="O105" s="9"/>
      <c r="P105" s="8"/>
    </row>
    <row r="106" spans="4:16" x14ac:dyDescent="0.3">
      <c r="O106" s="9"/>
      <c r="P106" s="8"/>
    </row>
    <row r="107" spans="4:16" x14ac:dyDescent="0.3">
      <c r="O107" s="9"/>
      <c r="P107" s="8"/>
    </row>
    <row r="108" spans="4:16" x14ac:dyDescent="0.3">
      <c r="O108" s="9"/>
      <c r="P108" s="8"/>
    </row>
    <row r="109" spans="4:16" x14ac:dyDescent="0.3">
      <c r="O109" s="9"/>
      <c r="P109" s="8"/>
    </row>
    <row r="110" spans="4:16" x14ac:dyDescent="0.3">
      <c r="O110" s="9"/>
      <c r="P110" s="8"/>
    </row>
    <row r="111" spans="4:16" x14ac:dyDescent="0.3">
      <c r="O111" s="9"/>
      <c r="P111" s="8"/>
    </row>
    <row r="112" spans="4:16" x14ac:dyDescent="0.3">
      <c r="O112" s="9"/>
      <c r="P112" s="8"/>
    </row>
  </sheetData>
  <sheetProtection algorithmName="SHA-512" hashValue="FVPuZTaOHO0yoa34SSy9XC0NjI6W7iZkELdPQNgt4f70T4qGOzZYFcc5s+3m8oLGYHSJpTBTAS+fXrgxoqoTJA==" saltValue="K2JjcLRWaRPdbw81t+g5vQ==" spinCount="100000" sheet="1" objects="1" scenarios="1" formatCells="0"/>
  <protectedRanges>
    <protectedRange sqref="M12:N19" name="פרטי סטודנט"/>
    <protectedRange sqref="D6:H48" name="קורסי חובה"/>
    <protectedRange sqref="B52 A55:C56 A58:C60 A66:C75" name="קורסי מגמה"/>
    <protectedRange sqref="E55:G56 E58:G60 E62:G74 H54:H75" name="בחירה חופשית"/>
    <protectedRange sqref="A83:C92 E83:H92" name="הוצאת קורסים"/>
  </protectedRanges>
  <autoFilter ref="A4:H4" xr:uid="{00000000-0009-0000-0000-000000000000}">
    <sortState xmlns:xlrd2="http://schemas.microsoft.com/office/spreadsheetml/2017/richdata2" ref="A5:G47">
      <sortCondition ref="A4"/>
    </sortState>
  </autoFilter>
  <mergeCells count="8">
    <mergeCell ref="A3:H3"/>
    <mergeCell ref="E61:G61"/>
    <mergeCell ref="E5:G5"/>
    <mergeCell ref="A5:C5"/>
    <mergeCell ref="A57:C57"/>
    <mergeCell ref="A54:C54"/>
    <mergeCell ref="E54:G54"/>
    <mergeCell ref="E57:G57"/>
  </mergeCells>
  <conditionalFormatting sqref="L33:L34">
    <cfRule type="colorScale" priority="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dataValidations count="4">
    <dataValidation type="whole" allowBlank="1" showInputMessage="1" showErrorMessage="1" error="מספר קורס יכול לכלול מספרים בלבד._x000a_מספר קורס בין 5 ל-6 ספרות." sqref="E6:E48 A55:A56 A58:A60 E55:E56 E58:E60 E62:E75 A66:A75 A83:A92 E83:E92" xr:uid="{00000000-0002-0000-0000-000000000000}">
      <formula1>10000</formula1>
      <formula2>1000000</formula2>
    </dataValidation>
    <dataValidation type="decimal" allowBlank="1" showInputMessage="1" showErrorMessage="1" error="יש להקליד מספרים בלבד בין 0 ל-10" sqref="G6:G48 C55:C56 C58:C60 G55:G56 G58:G60 G62:G75 C66:C75 C83:C92 G83:G92" xr:uid="{00000000-0002-0000-0000-000001000000}">
      <formula1>0</formula1>
      <formula2>10</formula2>
    </dataValidation>
    <dataValidation allowBlank="1" showInputMessage="1" error="יש להקליד מספרים בלבד בין 0 ל-10" sqref="H83:H92" xr:uid="{00000000-0002-0000-0000-000002000000}"/>
    <dataValidation allowBlank="1" showInputMessage="1" prompt="יש להקליד כאן" sqref="M12:M20" xr:uid="{00000000-0002-0000-0000-000003000000}"/>
  </dataValidations>
  <pageMargins left="0.70866141732283472" right="0.70866141732283472" top="0.74803149606299213" bottom="0.74803149606299213" header="0.31496062992125984" footer="0.31496062992125984"/>
  <pageSetup scale="34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4000000}">
          <x14:formula1>
            <xm:f>'גליון עזר'!$A$4:$A$7</xm:f>
          </x14:formula1>
          <xm:sqref>D6:D48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rightToLeft="1" workbookViewId="0">
      <selection activeCell="R12" sqref="R12"/>
    </sheetView>
  </sheetViews>
  <sheetFormatPr defaultRowHeight="13.8" x14ac:dyDescent="0.25"/>
  <cols>
    <col min="1" max="1" width="12.8984375" bestFit="1" customWidth="1"/>
  </cols>
  <sheetData>
    <row r="1" spans="1:1" x14ac:dyDescent="0.25">
      <c r="A1" t="s">
        <v>80</v>
      </c>
    </row>
    <row r="3" spans="1:1" x14ac:dyDescent="0.25">
      <c r="A3" s="1" t="s">
        <v>83</v>
      </c>
    </row>
    <row r="4" spans="1:1" x14ac:dyDescent="0.25">
      <c r="A4" s="1" t="s">
        <v>81</v>
      </c>
    </row>
    <row r="5" spans="1:1" x14ac:dyDescent="0.25">
      <c r="A5" s="1" t="s">
        <v>82</v>
      </c>
    </row>
    <row r="6" spans="1:1" x14ac:dyDescent="0.25">
      <c r="A6" s="3" t="s">
        <v>106</v>
      </c>
    </row>
    <row r="7" spans="1:1" x14ac:dyDescent="0.25">
      <c r="A7" s="3" t="s">
        <v>107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גמר תשפ פיזיקה 331</vt:lpstr>
      <vt:lpstr>גליון עזר</vt:lpstr>
      <vt:lpstr>'גמר תשפ פיזיקה 331'!Print_Area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Asya Ashkinazi</dc:creator>
  <cp:lastModifiedBy>רונית מרקו</cp:lastModifiedBy>
  <cp:lastPrinted>2022-03-16T08:19:17Z</cp:lastPrinted>
  <dcterms:created xsi:type="dcterms:W3CDTF">2022-03-15T13:14:40Z</dcterms:created>
  <dcterms:modified xsi:type="dcterms:W3CDTF">2022-08-04T05:04:23Z</dcterms:modified>
</cp:coreProperties>
</file>